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<sst xmlns="http://schemas.openxmlformats.org/spreadsheetml/2006/main" count="6316" uniqueCount="2914">
  <si>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</si>
  <si>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</si>
  <si>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</si>
  <si>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</si>
  <si>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</si>
  <si>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</si>
  <si>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</si>
  <si>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</si>
  <si>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</si>
  <si>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</si>
  <si>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</si>
  <si>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</si>
  <si>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</si>
  <si>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</si>
  <si>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</si>
  <si>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</si>
  <si>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</si>
  <si>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</si>
  <si>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</si>
  <si>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</si>
  <si>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</si>
  <si>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</si>
  <si>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</si>
  <si>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</si>
  <si>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</si>
  <si>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</si>
  <si>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</si>
  <si>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</si>
  <si>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</si>
  <si>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</si>
  <si>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</si>
  <si>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</si>
  <si>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</si>
  <si>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</si>
  <si>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</si>
  <si>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</si>
  <si>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</si>
  <si>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</si>
  <si>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</si>
  <si>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</si>
  <si>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</si>
  <si>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</si>
  <si>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</si>
  <si>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</si>
  <si>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</si>
  <si>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</si>
  <si>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</si>
  <si>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</si>
  <si>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</si>
  <si>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</si>
  <si>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</si>
  <si>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</si>
  <si>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</si>
  <si>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</si>
  <si>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</si>
  <si>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</si>
  <si>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</si>
  <si>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</si>
  <si>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</si>
  <si>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</si>
  <si>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</si>
  <si>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</si>
  <si>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</si>
  <si>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</si>
  <si>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</si>
  <si>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</si>
  <si>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</si>
  <si>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</si>
  <si>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</si>
  <si>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</si>
  <si>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</si>
  <si>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</si>
  <si>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</si>
  <si>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</si>
  <si>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</si>
  <si>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</si>
  <si>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</si>
  <si>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</si>
  <si>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</si>
  <si>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</si>
  <si>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</si>
  <si>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</si>
  <si>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</si>
  <si>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</si>
  <si>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</si>
  <si>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</si>
  <si>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</si>
  <si>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</si>
  <si>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</si>
  <si>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</si>
  <si>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</si>
  <si>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</si>
  <si>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</si>
  <si>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</si>
  <si>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</si>
  <si>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</si>
  <si>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</si>
  <si>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</si>
  <si>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</si>
  <si>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</si>
  <si>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</si>
  <si>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</si>
  <si>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</si>
  <si>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</si>
  <si>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</si>
  <si>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</si>
  <si>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</si>
  <si>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</si>
  <si>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</si>
  <si>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</si>
  <si>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</si>
  <si>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</si>
  <si>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</si>
  <si>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</si>
  <si>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</si>
  <si>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</si>
  <si>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</si>
  <si>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</si>
  <si>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</si>
  <si>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</si>
  <si>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</si>
  <si>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</si>
  <si>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</si>
  <si>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</si>
  <si>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</si>
  <si>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</si>
  <si>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</si>
  <si>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</si>
  <si>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</si>
  <si>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</si>
  <si>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</si>
  <si>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</si>
  <si>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</si>
  <si>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</si>
  <si>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</si>
  <si>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</si>
  <si>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</si>
  <si>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</si>
  <si>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</si>
  <si>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</si>
  <si>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</si>
  <si>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</si>
  <si>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</si>
  <si>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</si>
  <si>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</si>
  <si>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</si>
  <si>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</si>
  <si>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</si>
  <si>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</si>
  <si>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</si>
  <si>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</si>
  <si>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</si>
  <si>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</si>
  <si>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</si>
  <si>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</si>
  <si>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</si>
  <si>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</si>
  <si>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</si>
  <si>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</si>
  <si>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</si>
  <si>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</si>
  <si>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</si>
  <si>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</si>
  <si>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</si>
  <si>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</si>
  <si>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</si>
  <si>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</si>
  <si>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</si>
  <si>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</si>
  <si>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</si>
  <si>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</si>
  <si>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</si>
  <si>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</si>
  <si>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</si>
  <si>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</si>
  <si>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</si>
  <si>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</si>
  <si>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</si>
  <si>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</si>
  <si>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</si>
  <si>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</si>
  <si>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</si>
  <si>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</si>
  <si>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</si>
  <si>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</si>
  <si>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</si>
  <si>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</si>
  <si>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</si>
  <si>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</si>
  <si>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</si>
  <si>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</si>
  <si>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</si>
  <si>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</si>
  <si>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</si>
  <si>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</si>
  <si>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</si>
  <si>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</si>
  <si>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</si>
  <si>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</si>
  <si>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</si>
  <si>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</si>
  <si>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</si>
  <si>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</si>
  <si>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</si>
  <si>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</si>
  <si>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</si>
  <si>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</si>
  <si>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</si>
  <si>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</si>
  <si>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</si>
  <si>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</si>
  <si>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</si>
  <si>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</si>
  <si>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</si>
  <si>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</si>
  <si>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</si>
  <si>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</si>
  <si>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</si>
  <si>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</si>
  <si>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</si>
  <si>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</si>
  <si>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</si>
  <si>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</si>
  <si>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</si>
  <si>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</si>
  <si>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</si>
  <si>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</si>
  <si>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</si>
  <si>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</si>
  <si>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</si>
  <si>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</si>
  <si>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</si>
  <si>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</si>
  <si>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</si>
  <si>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</si>
  <si>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</si>
  <si>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</si>
  <si>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</si>
  <si>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</si>
  <si>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</si>
  <si>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</si>
  <si>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</si>
  <si>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</si>
  <si>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</si>
  <si>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</si>
  <si>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</si>
  <si>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</si>
  <si>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</si>
  <si>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</si>
  <si>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</si>
  <si>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</si>
  <si>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</si>
  <si>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</si>
  <si>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</si>
  <si>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</si>
  <si>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</si>
  <si>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</si>
  <si>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</si>
  <si>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</si>
  <si>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</si>
  <si>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</si>
  <si>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</si>
  <si>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</si>
  <si>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</si>
  <si>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</si>
  <si>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</si>
  <si>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</si>
  <si>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</si>
  <si>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</si>
  <si>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</si>
  <si>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</si>
  <si>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</si>
  <si>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</si>
  <si>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</si>
  <si>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</si>
  <si>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</si>
  <si>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</si>
  <si>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</si>
  <si>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</si>
  <si>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</si>
  <si>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</si>
  <si>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</si>
  <si>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</si>
  <si>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</si>
  <si>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</si>
  <si>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</si>
  <si>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</si>
  <si>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</si>
  <si>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</si>
  <si>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</si>
  <si>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</si>
  <si>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</si>
  <si>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</si>
  <si>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</si>
  <si>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</si>
  <si>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</si>
  <si>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</si>
  <si>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</si>
  <si>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</si>
  <si>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</si>
  <si>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</si>
  <si>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</si>
  <si>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</si>
  <si>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</si>
  <si>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</si>
  <si>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</si>
  <si>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</si>
  <si>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</si>
  <si>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</si>
  <si>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</si>
  <si>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</si>
  <si>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</si>
  <si>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</si>
  <si>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</si>
  <si>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</si>
  <si>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</si>
  <si>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</si>
  <si>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</si>
  <si>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</si>
  <si>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</si>
  <si>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</si>
  <si>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</si>
  <si>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</si>
  <si>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</si>
  <si>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</si>
  <si>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</si>
  <si>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</si>
  <si>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</si>
  <si>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</si>
  <si>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</si>
  <si>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</si>
  <si>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</si>
  <si>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</si>
  <si>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</si>
  <si>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</si>
  <si>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</si>
  <si>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</si>
  <si>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</si>
  <si>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</si>
  <si>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</si>
  <si>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</si>
  <si>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</si>
  <si>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</si>
  <si>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</si>
  <si>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</si>
  <si>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</si>
  <si>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</si>
  <si>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</si>
  <si>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</si>
  <si>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</si>
  <si>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</si>
  <si>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</si>
  <si>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</si>
  <si>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</si>
  <si>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</si>
  <si>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</si>
  <si>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</si>
  <si>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</si>
  <si>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</si>
  <si>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</si>
  <si>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</si>
  <si>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</si>
  <si>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</si>
  <si>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</si>
  <si>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</si>
  <si>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</si>
  <si>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</si>
  <si>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</si>
  <si>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</si>
  <si>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</si>
  <si>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</si>
  <si>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</si>
  <si>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</si>
  <si>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</si>
  <si>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</si>
  <si>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</si>
  <si>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</si>
  <si>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</si>
  <si>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</si>
  <si>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</si>
  <si>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</si>
  <si>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</si>
  <si>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</si>
  <si>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</si>
  <si>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</si>
  <si>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</si>
  <si>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</si>
  <si>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</si>
  <si>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</si>
  <si>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</si>
  <si>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</si>
  <si>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</si>
  <si>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</si>
  <si>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</si>
  <si>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</si>
  <si>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</si>
  <si>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</si>
  <si>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</si>
  <si>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</si>
  <si>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</si>
  <si>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</si>
  <si>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</si>
  <si>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</si>
  <si>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</si>
  <si>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</si>
  <si>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</si>
  <si>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</si>
  <si>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</si>
  <si>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</si>
  <si>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</si>
  <si>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</si>
  <si>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</si>
  <si>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</si>
  <si>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</si>
  <si>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</si>
  <si>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</si>
  <si>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</si>
  <si>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</si>
  <si>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</si>
  <si>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</si>
  <si>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</si>
  <si>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</si>
  <si>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</si>
  <si>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</si>
  <si>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</si>
  <si>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</si>
  <si>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</si>
  <si>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</si>
  <si>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</si>
  <si>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</si>
  <si>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</si>
  <si>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</si>
  <si>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</si>
  <si>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</si>
  <si>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</si>
  <si>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</si>
  <si>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</si>
  <si>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</si>
  <si>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</si>
  <si>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</si>
  <si>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</si>
  <si>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</si>
  <si>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</si>
  <si>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</si>
  <si>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</si>
  <si>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</si>
  <si>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</si>
  <si>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</si>
  <si>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</si>
  <si>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</si>
  <si>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</si>
  <si>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</si>
  <si>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</si>
  <si>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</si>
  <si>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</si>
  <si>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</si>
  <si>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</si>
  <si>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</si>
  <si>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</si>
  <si>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</si>
  <si>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</si>
  <si>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</si>
  <si>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</si>
  <si>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</si>
  <si>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</si>
  <si>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</si>
  <si>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</si>
  <si>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</si>
  <si>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</si>
  <si>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</si>
  <si>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</si>
  <si>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</si>
  <si>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</si>
  <si>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</si>
  <si>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</si>
  <si>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</si>
  <si>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</si>
  <si>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</si>
  <si>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</si>
  <si>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</si>
  <si>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</si>
  <si>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</si>
  <si>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</si>
  <si>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</si>
  <si>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</si>
  <si>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</si>
  <si>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</si>
  <si>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</si>
  <si>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</si>
  <si>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</si>
  <si>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</si>
  <si>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</si>
  <si>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</si>
  <si>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</si>
  <si>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</si>
  <si>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</si>
  <si>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</si>
  <si>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</si>
  <si>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</si>
  <si>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</si>
  <si>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</si>
  <si>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</si>
  <si>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</si>
  <si>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</si>
  <si>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</si>
  <si>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</si>
  <si>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</si>
  <si>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</si>
  <si>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</si>
  <si>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</si>
  <si>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</si>
  <si>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</si>
  <si>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</si>
  <si>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</si>
  <si>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</si>
  <si>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</si>
  <si>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</si>
  <si>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</si>
  <si>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</si>
  <si>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</si>
  <si>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</si>
  <si>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</si>
  <si>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</si>
  <si>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</si>
  <si>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</si>
  <si>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</si>
  <si>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</si>
  <si>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</si>
  <si>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</si>
  <si>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</si>
  <si>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</si>
  <si>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</si>
  <si>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</si>
  <si>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</si>
  <si>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</si>
  <si>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</si>
  <si>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</si>
  <si>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</si>
  <si>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</si>
  <si>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</si>
  <si>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</si>
  <si>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</si>
  <si>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</si>
  <si>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</si>
  <si>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</si>
  <si>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</si>
  <si>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</si>
  <si>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</si>
  <si>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</si>
  <si>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</si>
  <si>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</si>
  <si>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</si>
  <si>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</si>
  <si>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</si>
  <si>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</si>
  <si>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</si>
  <si>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</si>
  <si>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</si>
  <si>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</si>
  <si>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</si>
  <si>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</si>
  <si>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</si>
  <si>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</si>
  <si>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</si>
  <si>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</si>
  <si>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</si>
  <si>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</si>
  <si>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</si>
  <si>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</si>
  <si>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</si>
  <si>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</si>
  <si>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</si>
  <si>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</si>
  <si>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</si>
  <si>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</si>
  <si>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</si>
  <si>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</si>
  <si>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</si>
  <si>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</si>
  <si>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</si>
  <si>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</si>
  <si>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</si>
  <si>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</si>
  <si>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</si>
  <si>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</si>
  <si>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</si>
  <si>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</si>
  <si>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</si>
  <si>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</si>
  <si>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</si>
  <si>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</si>
  <si>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</si>
  <si>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</si>
  <si>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</si>
  <si>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</si>
  <si>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</si>
  <si>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</si>
  <si>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</si>
  <si>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</si>
  <si>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</si>
  <si>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</si>
  <si>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</si>
  <si>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</si>
  <si>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</si>
  <si>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</si>
  <si>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</si>
  <si>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</si>
  <si>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</si>
  <si>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</si>
  <si>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</si>
  <si>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</si>
  <si>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</si>
  <si>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</si>
  <si>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</si>
  <si>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</si>
  <si>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</si>
  <si>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</si>
  <si>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</si>
  <si>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</si>
  <si>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</si>
  <si>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</si>
  <si>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</si>
  <si>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</si>
  <si>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</si>
  <si>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</si>
  <si>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</si>
  <si>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</si>
  <si>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</si>
  <si>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</si>
  <si>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</si>
  <si>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</si>
  <si>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</si>
  <si>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</si>
  <si>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</si>
  <si>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</si>
  <si>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</si>
  <si>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</si>
  <si>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</si>
  <si>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</si>
  <si>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</si>
  <si>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</si>
  <si>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</si>
  <si>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</si>
  <si>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</si>
  <si>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</si>
  <si>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</si>
  <si>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</si>
  <si>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</si>
  <si>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</si>
  <si>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</si>
  <si>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</si>
  <si>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</si>
  <si>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</si>
  <si>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</si>
  <si>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</si>
  <si>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</si>
  <si>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</si>
  <si>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</si>
  <si>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</si>
  <si>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</si>
  <si>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</si>
  <si>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</si>
  <si>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</si>
  <si>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</si>
  <si>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</si>
  <si>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</si>
  <si>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</si>
  <si>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</si>
  <si>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</si>
  <si>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</si>
  <si>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</si>
  <si>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</si>
  <si>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</si>
  <si>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</si>
  <si>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</si>
  <si>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</si>
  <si>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</si>
  <si>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</si>
  <si>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</si>
  <si>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</si>
  <si>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</si>
  <si>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</si>
  <si>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</si>
  <si>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</si>
  <si>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</si>
  <si>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</si>
  <si>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</si>
  <si>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</si>
  <si>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</si>
  <si>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</si>
  <si>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</si>
  <si>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</si>
  <si>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</si>
  <si>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</si>
  <si>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</si>
  <si>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</si>
  <si>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</si>
  <si>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</si>
  <si>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</si>
  <si>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</si>
  <si>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</si>
  <si>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</si>
  <si>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</si>
  <si>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</si>
  <si>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</si>
  <si>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</si>
  <si>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</si>
  <si>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</si>
  <si>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</si>
  <si>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</si>
  <si>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</si>
  <si>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</si>
  <si>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</si>
  <si>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</si>
  <si>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</si>
  <si>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</si>
  <si>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</si>
  <si>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</si>
  <si>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</si>
  <si>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</si>
  <si>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</si>
  <si>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</si>
  <si>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</si>
  <si>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</si>
  <si>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</si>
  <si>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</si>
  <si>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</si>
  <si>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</si>
  <si>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</si>
  <si>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</si>
  <si>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</si>
  <si>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</si>
  <si>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</si>
  <si>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</si>
  <si>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</si>
  <si>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</si>
  <si>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</si>
  <si>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</si>
  <si>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</si>
  <si>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</si>
  <si>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</si>
  <si>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</si>
  <si>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</si>
  <si>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</si>
  <si>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</si>
  <si>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</si>
  <si>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</si>
  <si>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</si>
  <si>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</si>
  <si>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</si>
  <si>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</si>
  <si>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</si>
  <si>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</si>
  <si>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</si>
  <si>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</si>
  <si>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</si>
  <si>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</si>
  <si>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</si>
  <si>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</si>
  <si>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</si>
  <si>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</si>
  <si>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</si>
  <si>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</si>
  <si>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</si>
  <si>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</si>
  <si>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</si>
  <si>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</si>
  <si>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</si>
  <si>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</si>
  <si>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</si>
  <si>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</si>
  <si>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</si>
  <si>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</si>
  <si>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</si>
  <si>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</si>
  <si>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</si>
  <si>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</si>
  <si>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</si>
  <si>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</si>
  <si>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</si>
  <si>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</si>
  <si>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</si>
  <si>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</si>
  <si>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</si>
  <si>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</si>
  <si>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</si>
  <si>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</si>
  <si>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</si>
  <si>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</si>
  <si>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</si>
  <si>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</si>
  <si>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</si>
  <si>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</si>
  <si>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</si>
  <si>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</si>
  <si>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</si>
  <si>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</si>
  <si>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</si>
  <si>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</si>
  <si>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</si>
  <si>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</si>
  <si>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</si>
  <si>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</si>
  <si>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</si>
  <si>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</si>
  <si>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</si>
  <si>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</si>
  <si>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</si>
  <si>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</si>
  <si>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</si>
  <si>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</si>
  <si>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</si>
  <si>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</si>
  <si>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</si>
  <si>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</si>
  <si>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</si>
  <si>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</si>
  <si>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</si>
  <si>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</si>
  <si>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</si>
  <si>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</si>
  <si>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</si>
  <si>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</si>
  <si>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</si>
  <si>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</si>
  <si>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</si>
  <si>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</si>
  <si>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</si>
  <si>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</si>
  <si>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</si>
  <si>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</si>
  <si>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</si>
  <si>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</si>
  <si>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</si>
  <si>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</si>
  <si>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</si>
  <si>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</si>
  <si>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</si>
  <si>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</si>
  <si>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</si>
  <si>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</si>
  <si>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</si>
  <si>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</si>
  <si>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</si>
  <si>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</si>
  <si>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</si>
  <si>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</si>
  <si>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</si>
  <si>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</si>
  <si>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</si>
  <si>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</si>
  <si>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</si>
  <si>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</si>
  <si>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</si>
  <si>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</si>
  <si>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</si>
  <si>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</si>
  <si>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</si>
  <si>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</si>
  <si>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</si>
  <si>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</si>
  <si>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</si>
  <si>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</si>
  <si>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</si>
  <si>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</si>
  <si>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</si>
  <si>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</si>
  <si>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</si>
  <si>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</si>
  <si>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</si>
  <si>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</si>
  <si>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</si>
  <si>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</si>
  <si>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</si>
  <si>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</si>
  <si>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</si>
  <si>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</si>
  <si>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</si>
  <si>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</si>
  <si>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</si>
  <si>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</si>
  <si>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</si>
  <si>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</si>
  <si>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</si>
  <si>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</si>
  <si>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</si>
  <si>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</si>
  <si>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</si>
  <si>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</si>
  <si>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</si>
  <si>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</si>
  <si>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</si>
  <si>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</si>
  <si>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</si>
  <si>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</si>
  <si>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</si>
  <si>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</si>
  <si>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</si>
  <si>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</si>
  <si>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</si>
  <si>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</si>
  <si>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</si>
  <si>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</si>
  <si>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</si>
  <si>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</si>
  <si>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</si>
  <si>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</si>
  <si>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</si>
  <si>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</si>
  <si>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</si>
  <si>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</si>
  <si>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</si>
  <si>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</si>
  <si>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</si>
  <si>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</si>
  <si>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</si>
  <si>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</si>
  <si>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</si>
  <si>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</si>
  <si>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</si>
  <si>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</si>
  <si>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</si>
  <si>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</si>
  <si>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</si>
  <si>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</si>
  <si>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</si>
  <si>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</si>
  <si>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</si>
  <si>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</si>
  <si>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</si>
  <si>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</si>
  <si>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</si>
  <si>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</si>
  <si>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</si>
  <si>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</si>
  <si>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</si>
  <si>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</si>
  <si>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</si>
  <si>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</si>
  <si>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</si>
  <si>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</si>
  <si>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</si>
  <si>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</si>
  <si>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</si>
  <si>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</si>
  <si>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</si>
  <si>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</si>
  <si>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</si>
  <si>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</si>
  <si>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</si>
  <si>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</si>
  <si>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</si>
  <si>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</si>
  <si>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</si>
  <si>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</si>
  <si>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</si>
  <si>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</si>
  <si>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</si>
  <si>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</si>
  <si>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</si>
  <si>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</si>
  <si>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</si>
  <si>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</si>
  <si>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</si>
  <si>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</si>
  <si>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</si>
  <si>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</si>
  <si>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</si>
  <si>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</si>
  <si>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</si>
  <si>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</si>
  <si>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</si>
  <si>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</si>
  <si>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</si>
  <si>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</si>
  <si>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</si>
  <si>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</si>
  <si>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</si>
  <si>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</si>
  <si>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</si>
  <si>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</si>
  <si>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</si>
  <si>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</si>
  <si>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</si>
  <si>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</si>
  <si>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</si>
  <si>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</si>
  <si>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</si>
  <si>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</si>
  <si>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</si>
  <si>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</si>
  <si>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</si>
  <si>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</si>
  <si>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</si>
  <si>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</si>
  <si>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</si>
  <si>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</si>
  <si>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</si>
  <si>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</si>
  <si>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</si>
  <si>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</si>
  <si>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</si>
  <si>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</si>
  <si>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</si>
  <si>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</si>
  <si>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</si>
  <si>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</si>
  <si>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</si>
  <si>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</si>
  <si>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</si>
  <si>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</si>
  <si>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</si>
  <si>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</si>
  <si>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</si>
  <si>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</si>
  <si>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</si>
  <si>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</si>
  <si>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</si>
  <si>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</si>
  <si>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</si>
  <si>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</si>
  <si>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</si>
  <si>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</si>
  <si>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</si>
  <si>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</si>
  <si>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</si>
  <si>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</si>
  <si>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</si>
  <si>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</si>
  <si>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</si>
  <si>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</si>
  <si>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</si>
  <si>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</si>
  <si>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</si>
  <si>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</si>
  <si>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</si>
  <si>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</si>
  <si>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</si>
  <si>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</si>
  <si>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</si>
  <si>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</si>
  <si>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</si>
  <si>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</si>
  <si>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</si>
  <si>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</si>
  <si>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</si>
  <si>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</si>
  <si>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</si>
  <si>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</si>
  <si>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</si>
  <si>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</si>
  <si>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</si>
  <si>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</si>
  <si>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</si>
  <si>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</si>
  <si>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</si>
  <si>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</si>
  <si>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</si>
  <si>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</si>
  <si>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</si>
  <si>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</si>
  <si>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</si>
  <si>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</si>
  <si>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</si>
  <si>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</si>
  <si>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</si>
  <si>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</si>
  <si>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</si>
  <si>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</si>
  <si>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</si>
  <si>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</si>
  <si>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</si>
  <si>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</si>
  <si>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</si>
  <si>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</si>
  <si>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</si>
  <si>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</si>
  <si>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</si>
  <si>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</si>
  <si>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</si>
  <si>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</si>
  <si>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</si>
  <si>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</si>
  <si>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</si>
  <si>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</si>
  <si>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</si>
  <si>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</si>
  <si>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</si>
  <si>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</si>
  <si>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</si>
  <si>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</si>
  <si>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</si>
  <si>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</si>
  <si>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</si>
  <si>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</si>
  <si>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</si>
  <si>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</si>
  <si>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</si>
  <si>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</si>
  <si>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</si>
  <si>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</si>
  <si>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</si>
  <si>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</si>
  <si>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</si>
  <si>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</si>
  <si>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</si>
  <si>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</si>
  <si>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</si>
  <si>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</si>
  <si>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</si>
  <si>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</si>
  <si>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</si>
  <si>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</si>
  <si>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</si>
  <si>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</si>
  <si>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</si>
  <si>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</si>
  <si>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</si>
  <si>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</si>
  <si>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</si>
  <si>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</si>
  <si>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</si>
  <si>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</si>
  <si>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</si>
  <si>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</si>
  <si>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</si>
  <si>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</si>
  <si>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</si>
  <si>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</si>
  <si>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</si>
  <si>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</si>
  <si>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</si>
  <si>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</si>
  <si>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</si>
  <si>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</si>
  <si>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</si>
  <si>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</si>
  <si>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</si>
  <si>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</si>
  <si>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</si>
  <si>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</si>
  <si>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</si>
  <si>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</si>
  <si>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</si>
  <si>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</si>
  <si>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</si>
  <si>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</si>
  <si>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</si>
  <si>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</si>
  <si>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</si>
  <si>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</si>
  <si>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</si>
  <si>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</si>
  <si>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</si>
  <si>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</si>
  <si>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</si>
  <si>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</si>
  <si>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</si>
  <si>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</si>
  <si>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</si>
  <si>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</si>
  <si>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</si>
  <si>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</si>
  <si>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</si>
  <si>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</si>
  <si>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</si>
  <si>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</si>
  <si>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</si>
  <si>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</si>
  <si>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</si>
  <si>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</si>
  <si>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</si>
  <si>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</si>
  <si>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</si>
  <si>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</si>
  <si>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</si>
  <si>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</si>
  <si>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</si>
  <si>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</si>
  <si>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</si>
  <si>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</si>
  <si>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</si>
  <si>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</si>
  <si>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</si>
  <si>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</si>
  <si>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</si>
  <si>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</si>
  <si>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</si>
  <si>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</si>
  <si>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</si>
  <si>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</si>
  <si>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</si>
  <si>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</si>
  <si>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</si>
  <si>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</si>
  <si>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</si>
  <si>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</si>
  <si>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</si>
  <si>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</si>
  <si>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</si>
  <si>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</si>
  <si>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</si>
  <si>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</si>
  <si>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</si>
  <si>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</si>
  <si>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</si>
  <si>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</si>
  <si>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</si>
  <si>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</si>
  <si>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</si>
  <si>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</si>
  <si>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</si>
  <si>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</si>
  <si>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</si>
  <si>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</si>
  <si>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</si>
  <si>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</si>
  <si>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</si>
  <si>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</si>
  <si>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</si>
  <si>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</si>
  <si>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</si>
  <si>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</si>
  <si>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</si>
  <si>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</si>
  <si>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</si>
  <si>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</si>
  <si>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</si>
  <si>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</si>
  <si>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</si>
  <si>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</si>
  <si>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</si>
  <si>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</si>
  <si>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</si>
  <si>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</si>
  <si>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</si>
  <si>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</si>
  <si>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</si>
  <si>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</si>
  <si>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</si>
  <si>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</si>
  <si>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</si>
  <si>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</si>
  <si>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</si>
  <si>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</si>
  <si>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</si>
  <si>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</si>
  <si>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</si>
  <si>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</si>
  <si>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</si>
  <si>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</si>
  <si>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</si>
  <si>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</si>
  <si>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</si>
  <si>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</si>
  <si>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</si>
  <si>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</si>
  <si>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</si>
  <si>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</si>
  <si>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</si>
  <si>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</si>
  <si>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</si>
  <si>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</si>
  <si>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</si>
  <si>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</si>
  <si>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</si>
  <si>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</si>
  <si>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</si>
  <si>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</si>
  <si>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</si>
  <si>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</si>
  <si>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</si>
  <si>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</si>
  <si>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</si>
  <si>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</si>
  <si>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</si>
  <si>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</si>
  <si>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</si>
  <si>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</si>
  <si>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</si>
  <si>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</si>
  <si>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</si>
  <si>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</si>
  <si>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</si>
  <si>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</si>
  <si>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</si>
  <si>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</si>
  <si>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</si>
  <si>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</si>
  <si>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</si>
  <si>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</si>
  <si>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</si>
  <si>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</si>
  <si>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</si>
  <si>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</si>
  <si>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</si>
  <si>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</si>
  <si>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</si>
  <si>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</si>
  <si>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</si>
  <si>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</si>
  <si>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</si>
  <si>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</si>
  <si>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</si>
  <si>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</si>
  <si>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</si>
  <si>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</si>
  <si>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</si>
  <si>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</si>
  <si>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</si>
  <si>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</si>
  <si>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</si>
  <si>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</si>
  <si>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</si>
  <si>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</si>
  <si>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</si>
  <si>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</si>
  <si>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</si>
  <si>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</si>
  <si>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</si>
  <si>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</si>
  <si>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</si>
  <si>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</si>
  <si>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</si>
  <si>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</si>
  <si>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</si>
  <si>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</si>
  <si>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</si>
  <si>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</si>
  <si>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</si>
  <si>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</si>
  <si>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</si>
  <si>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</si>
  <si>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</si>
  <si>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</si>
  <si>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</si>
  <si>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</si>
  <si>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</si>
  <si>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</si>
  <si>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</si>
  <si>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</si>
  <si>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</si>
  <si>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</si>
  <si>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</si>
  <si>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</si>
  <si>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</si>
  <si>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</si>
  <si>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</si>
  <si>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</si>
  <si>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</si>
  <si>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</si>
  <si>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</si>
  <si>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</si>
  <si>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</si>
  <si>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</si>
  <si>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</si>
  <si>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</si>
  <si>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</si>
  <si>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</si>
  <si>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</si>
  <si>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</si>
  <si>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</si>
  <si>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</si>
  <si>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</si>
  <si>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</si>
  <si>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</si>
  <si>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</si>
  <si>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</si>
  <si>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</si>
  <si>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</si>
  <si>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</si>
  <si>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</si>
  <si>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</si>
  <si>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</si>
  <si>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</si>
  <si>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</si>
  <si>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</si>
  <si>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</si>
  <si>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</si>
  <si>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</si>
  <si>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</si>
  <si>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</si>
  <si>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</si>
  <si>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</si>
  <si>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</si>
  <si>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</si>
  <si>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</si>
  <si>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</si>
  <si>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</si>
  <si>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</si>
  <si>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</si>
  <si>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</si>
  <si>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</si>
  <si>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</si>
  <si>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</si>
  <si>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</si>
  <si>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</si>
  <si>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</si>
  <si>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</si>
  <si>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</si>
  <si>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</si>
  <si>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</si>
  <si>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</si>
  <si>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</si>
  <si>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</si>
  <si>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</si>
  <si>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</si>
  <si>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</si>
  <si>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</si>
  <si>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</si>
  <si>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</si>
  <si>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</si>
  <si>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</si>
  <si>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</si>
  <si>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</si>
  <si>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</si>
  <si>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</si>
  <si>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</si>
  <si>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</si>
  <si>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</si>
  <si>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</si>
  <si>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</si>
  <si>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</si>
  <si>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</si>
  <si>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</si>
  <si>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</si>
  <si>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</si>
  <si>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</si>
  <si>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</si>
  <si>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</si>
  <si>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</si>
  <si>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</si>
  <si>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</si>
  <si>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</si>
  <si>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</si>
  <si>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</si>
  <si>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</si>
  <si>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</si>
  <si>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</si>
  <si>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</si>
  <si>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</si>
  <si>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</si>
  <si>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</si>
  <si>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</si>
  <si>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</si>
  <si>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</si>
  <si>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</si>
  <si>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</si>
  <si>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</si>
  <si>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</si>
  <si>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</si>
  <si>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</si>
  <si>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</si>
  <si>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</si>
  <si>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</si>
  <si>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</si>
  <si>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</si>
  <si>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</si>
  <si>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</si>
  <si>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</si>
  <si>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</si>
  <si>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</si>
  <si>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</si>
  <si>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</si>
  <si>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</si>
  <si>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</si>
  <si>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</si>
  <si>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</si>
  <si>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</si>
  <si>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</si>
  <si>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</si>
  <si>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</si>
  <si>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</si>
  <si>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</si>
  <si>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</si>
  <si>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</si>
  <si>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</si>
  <si>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</si>
  <si>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</si>
  <si>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</si>
  <si>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</si>
  <si>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</si>
  <si>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</si>
  <si>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</si>
  <si>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</si>
  <si>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</si>
  <si>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</si>
  <si>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</si>
  <si>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</si>
  <si>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</si>
  <si>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</si>
  <si>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</si>
  <si>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</si>
  <si>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</si>
  <si>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</si>
  <si>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</si>
  <si>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</si>
  <si>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</si>
  <si>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</si>
  <si>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</si>
  <si>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</si>
  <si>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</si>
  <si>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</si>
  <si>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</si>
  <si>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</si>
  <si>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</si>
  <si>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</si>
  <si>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</si>
  <si>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</si>
  <si>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</si>
  <si>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</si>
  <si>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</si>
  <si>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</si>
  <si>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</si>
  <si>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</si>
  <si>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</si>
  <si>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</si>
  <si>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</si>
  <si>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</si>
  <si>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</si>
  <si>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</si>
  <si>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</si>
  <si>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</si>
  <si>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</si>
  <si>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</si>
  <si>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</si>
  <si>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</si>
  <si>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</si>
  <si>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</si>
  <si>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</si>
  <si>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</si>
  <si>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</si>
  <si>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</si>
  <si>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</si>
  <si>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</si>
  <si>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</si>
  <si>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</si>
  <si>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</si>
  <si>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</si>
  <si>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</si>
  <si>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</si>
  <si>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</si>
  <si>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</si>
  <si>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</si>
  <si>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</si>
  <si>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</si>
  <si>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</si>
  <si>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</si>
  <si>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</si>
  <si>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</si>
  <si>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</si>
  <si>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</si>
  <si>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</si>
  <si>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</si>
  <si>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</si>
  <si>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</si>
  <si>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</si>
  <si>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</si>
  <si>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</si>
  <si>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</si>
  <si>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</si>
  <si>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</si>
  <si>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</si>
  <si>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</si>
  <si>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</si>
  <si>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</si>
  <si>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</si>
  <si>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</si>
  <si>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</si>
  <si>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</si>
  <si>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</si>
  <si>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</si>
  <si>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</si>
  <si>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</si>
  <si>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</si>
  <si>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</si>
  <si>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</si>
  <si>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</si>
  <si>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</si>
  <si>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</si>
  <si>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</si>
  <si>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</si>
  <si>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</si>
  <si>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</si>
  <si>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</si>
  <si>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</si>
  <si>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</si>
  <si>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</si>
  <si>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</si>
  <si>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</si>
  <si>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</si>
  <si>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</si>
  <si>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</si>
  <si>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</si>
  <si>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</si>
  <si>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</si>
  <si>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</si>
  <si>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</si>
  <si>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</si>
  <si>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</si>
  <si>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</si>
  <si>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</si>
  <si>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</si>
  <si>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</si>
  <si>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</si>
  <si>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</si>
  <si>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</si>
  <si>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</si>
  <si>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</si>
  <si>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</si>
  <si>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</si>
  <si>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</si>
  <si>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</si>
  <si>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</si>
  <si>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</si>
  <si>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</si>
  <si>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</si>
  <si>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</si>
  <si>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</si>
  <si>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</si>
  <si>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</si>
  <si>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</si>
  <si>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</si>
  <si>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</si>
  <si>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</si>
  <si>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</si>
  <si>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</si>
  <si>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</si>
  <si>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</si>
  <si>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</si>
  <si>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</si>
  <si>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</si>
  <si>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</si>
  <si>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</si>
  <si>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</si>
  <si>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</si>
  <si>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</si>
  <si>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</si>
  <si>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</si>
  <si>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</si>
  <si>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</si>
  <si>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</si>
  <si>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</si>
  <si>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</si>
  <si>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</si>
  <si>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</si>
  <si>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</si>
  <si>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</si>
  <si>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</si>
  <si>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</si>
  <si>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</si>
  <si>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</si>
  <si>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</si>
  <si>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</si>
  <si>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</si>
  <si>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</si>
  <si>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</si>
  <si>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</si>
  <si>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</si>
  <si>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</si>
  <si>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</si>
  <si>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</si>
  <si>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</si>
  <si>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</si>
  <si>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</si>
  <si>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</si>
  <si>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</si>
  <si>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</si>
  <si>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</si>
  <si>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</si>
  <si>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</si>
  <si>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</si>
  <si>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</si>
  <si>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</si>
  <si>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</si>
  <si>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</si>
  <si>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</si>
  <si>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</si>
  <si>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</si>
  <si>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</si>
  <si>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</si>
  <si>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</si>
  <si>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</si>
  <si>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</si>
  <si>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</si>
  <si>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</si>
  <si>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</si>
  <si>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</si>
  <si>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</si>
  <si>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</si>
  <si>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</si>
  <si>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</si>
  <si>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</si>
  <si>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</si>
  <si>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</si>
  <si>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</si>
  <si>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</si>
  <si>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</si>
  <si>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</si>
  <si>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</si>
  <si>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</si>
  <si>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</si>
  <si>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</si>
  <si>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</si>
  <si>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</si>
  <si>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</si>
  <si>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</si>
  <si>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</si>
  <si>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</si>
  <si>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</si>
  <si>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</si>
  <si>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</si>
  <si>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</si>
  <si>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</si>
  <si>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</si>
  <si>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</si>
  <si>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</si>
  <si>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</si>
  <si>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</si>
  <si>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</si>
  <si>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</si>
  <si>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</si>
  <si>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</si>
  <si>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</si>
  <si>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</si>
  <si>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</si>
  <si>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</si>
  <si>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</si>
  <si>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</si>
  <si>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</si>
  <si>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</si>
  <si>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</si>
  <si>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</si>
  <si>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</si>
  <si>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</si>
  <si>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</si>
  <si>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</si>
  <si>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</si>
  <si>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</si>
  <si>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</si>
  <si>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</si>
  <si>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</si>
  <si>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</si>
  <si>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</si>
  <si>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</si>
  <si>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</si>
  <si>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</si>
  <si>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</si>
  <si>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</si>
  <si>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</si>
  <si>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</si>
  <si>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</si>
  <si>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</si>
  <si>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</si>
  <si>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</si>
  <si>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</si>
  <si>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</si>
  <si>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</si>
  <si>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</si>
  <si>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</si>
  <si>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</si>
  <si>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</si>
  <si>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</si>
  <si>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</si>
  <si>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</si>
  <si>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</si>
  <si>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</si>
  <si>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</si>
  <si>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</si>
  <si>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</si>
  <si>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</si>
  <si>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</si>
  <si>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</si>
  <si>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</si>
  <si>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</si>
  <si>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</si>
  <si>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</si>
  <si>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</si>
  <si>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</si>
  <si>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</si>
  <si>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</si>
  <si>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</si>
  <si>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</si>
  <si>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</si>
  <si>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</si>
  <si>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</si>
  <si>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</si>
  <si>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</si>
  <si>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</si>
  <si>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</si>
  <si>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</si>
  <si>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</si>
  <si>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</si>
  <si>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</si>
  <si>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</si>
  <si>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</si>
  <si>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</si>
  <si>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</si>
  <si>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</si>
  <si>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</si>
  <si>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</si>
  <si>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</si>
  <si>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</si>
  <si>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</si>
  <si>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</si>
  <si>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</si>
  <si>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</si>
  <si>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</si>
  <si>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</si>
  <si>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</si>
  <si>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</si>
  <si>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</si>
  <si>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</si>
  <si>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</si>
  <si>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</si>
  <si>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</si>
  <si>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</si>
  <si>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</si>
  <si>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</si>
  <si>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</si>
  <si>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</si>
  <si>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</si>
  <si>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</si>
  <si>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</si>
  <si>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</si>
  <si>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</si>
  <si>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</si>
  <si>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</si>
  <si>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</si>
  <si>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</si>
  <si>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</si>
  <si>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</si>
  <si>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</si>
  <si>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</si>
  <si>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</si>
  <si>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</si>
  <si>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</si>
  <si>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</si>
  <si>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</si>
  <si>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</si>
  <si>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</si>
  <si>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</si>
  <si>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</si>
  <si>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</si>
  <si>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</si>
  <si>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</si>
  <si>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</si>
  <si>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</si>
  <si>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</si>
  <si>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</si>
  <si>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</si>
  <si>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</si>
  <si>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</si>
  <si>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</si>
  <si>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</si>
  <si>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</si>
  <si>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</si>
  <si>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</si>
  <si>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</si>
  <si>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</si>
  <si>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</si>
  <si>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</si>
  <si>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</si>
  <si>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</si>
  <si>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</si>
  <si>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</si>
  <si>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</si>
  <si>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</si>
  <si>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</si>
  <si>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</si>
  <si>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</si>
  <si>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</si>
  <si>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</si>
  <si>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</si>
  <si>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</si>
  <si>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</si>
  <si>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</si>
  <si>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</si>
  <si>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</si>
  <si>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</si>
  <si>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</si>
  <si>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</si>
  <si>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</si>
  <si>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</si>
  <si>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</si>
  <si>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</si>
  <si>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</si>
  <si>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</si>
  <si>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</si>
  <si>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</si>
  <si>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</si>
  <si>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</si>
  <si>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</si>
  <si>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</si>
  <si>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</si>
  <si>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</si>
  <si>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</si>
  <si>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</si>
  <si>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</si>
  <si>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</si>
  <si>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</si>
  <si>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</si>
  <si>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</si>
  <si>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</si>
  <si>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</si>
  <si>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</si>
  <si>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</si>
  <si>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</si>
  <si>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</si>
  <si>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</si>
  <si>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</si>
  <si>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</si>
  <si>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</si>
  <si>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</si>
  <si>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</si>
  <si>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</si>
  <si>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</si>
  <si>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</si>
  <si>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</si>
  <si>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</si>
  <si>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</si>
  <si>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</si>
  <si>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</si>
  <si>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</si>
  <si>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</si>
  <si>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</si>
  <si>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</si>
  <si>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</si>
  <si>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</si>
  <si>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</si>
  <si>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</si>
  <si>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</si>
  <si>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</si>
  <si>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</si>
  <si>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</si>
  <si>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</si>
  <si>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</si>
  <si>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</si>
  <si>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</si>
  <si>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</si>
  <si>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</si>
  <si>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</si>
  <si>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</si>
  <si>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</si>
  <si>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</si>
  <si>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</si>
  <si>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</si>
  <si>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</si>
  <si>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</si>
  <si>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</si>
  <si>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</si>
  <si>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</si>
  <si>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</si>
  <si>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</si>
  <si>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</si>
  <si>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</si>
  <si>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</si>
  <si>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</si>
  <si>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</si>
  <si>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</si>
  <si>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</si>
  <si>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</si>
  <si>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</si>
  <si>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</si>
  <si>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</si>
  <si>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</si>
  <si>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</si>
  <si>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</si>
  <si>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</si>
  <si>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</si>
  <si>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</si>
  <si>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</si>
  <si>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</si>
  <si>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</si>
  <si>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</si>
  <si>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</si>
  <si>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</si>
  <si>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</si>
  <si>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</si>
  <si>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</si>
  <si>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</si>
  <si>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</si>
  <si>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</si>
  <si>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</si>
  <si>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</si>
  <si>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</si>
  <si>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</si>
  <si>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</si>
  <si>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</si>
  <si>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</si>
  <si>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</si>
  <si>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</si>
  <si>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</si>
  <si>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</si>
  <si>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</si>
  <si>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</si>
  <si>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</si>
  <si>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</si>
  <si>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</si>
  <si>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</si>
  <si>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</si>
  <si>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</si>
  <si>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</si>
  <si>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</si>
  <si>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</si>
  <si>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</si>
  <si>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</si>
  <si>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</si>
  <si>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</si>
  <si>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</si>
  <si>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</si>
  <si>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</si>
  <si>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</si>
  <si>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</si>
  <si>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</si>
  <si>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</si>
  <si>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</si>
  <si>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</si>
  <si>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</si>
  <si>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</si>
  <si>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</si>
  <si>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</si>
  <si>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</si>
  <si>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</si>
  <si>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</si>
  <si>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</si>
  <si>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</si>
  <si>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</si>
  <si>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</si>
  <si>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</si>
  <si>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</si>
  <si>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</si>
  <si>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</si>
  <si>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</si>
  <si>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</si>
  <si>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</si>
  <si>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</si>
  <si>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</si>
  <si>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</si>
  <si>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</si>
  <si>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</si>
  <si>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</si>
  <si>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</si>
  <si>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</si>
  <si>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</si>
  <si>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</si>
  <si>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</si>
  <si>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</si>
  <si>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</si>
  <si>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</si>
  <si>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</si>
  <si>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</si>
  <si>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</si>
  <si>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</si>
  <si>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</si>
  <si>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</si>
  <si>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</si>
  <si>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</si>
  <si>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</si>
  <si>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</si>
  <si>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</si>
  <si>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</si>
  <si>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</si>
  <si>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</si>
  <si>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</si>
  <si>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</si>
  <si>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</si>
  <si>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</si>
  <si>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</si>
  <si>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</si>
  <si>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</si>
  <si>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</si>
  <si>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</si>
  <si>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</si>
  <si>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</si>
  <si>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</si>
  <si>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</si>
  <si>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</si>
  <si>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</si>
  <si>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</si>
  <si>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</si>
  <si>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</si>
  <si>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</si>
  <si>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</si>
  <si>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</si>
  <si>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</si>
  <si>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</si>
  <si>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</si>
  <si>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</si>
  <si>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</si>
  <si>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</si>
  <si>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</si>
  <si>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</si>
  <si>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</si>
  <si>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</si>
  <si>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</si>
  <si>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</si>
  <si>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</si>
  <si>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</si>
  <si>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</si>
  <si>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</si>
  <si>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</si>
  <si>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</si>
  <si>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</si>
  <si>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</si>
  <si>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</si>
  <si>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</si>
  <si>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</si>
  <si>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</si>
  <si>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</si>
  <si>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</si>
  <si>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</si>
  <si>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</si>
  <si>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</si>
  <si>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</si>
  <si>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</si>
  <si>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</si>
  <si>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</si>
  <si>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</si>
  <si>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</si>
  <si>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</si>
  <si>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</si>
  <si>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</si>
  <si>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</si>
  <si>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</si>
  <si>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</si>
  <si>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</si>
  <si>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</si>
  <si>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</si>
  <si>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</si>
  <si>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</si>
  <si>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</si>
  <si>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</si>
  <si>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</si>
  <si>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</si>
  <si>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</si>
  <si>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</si>
  <si>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</si>
  <si>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</si>
  <si>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</si>
  <si>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</si>
  <si>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</si>
  <si>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</si>
  <si>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</si>
  <si>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</si>
  <si>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</si>
  <si>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</si>
  <si>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</si>
  <si>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</si>
  <si>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</si>
  <si>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</si>
  <si>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</si>
  <si>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</si>
  <si>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</si>
  <si>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</si>
  <si>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</si>
  <si>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</si>
  <si>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</si>
  <si>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</si>
  <si>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</si>
  <si>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</si>
  <si>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</si>
  <si>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</si>
  <si>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</si>
  <si>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</si>
  <si>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</si>
  <si>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</si>
  <si>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</si>
  <si>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</si>
  <si>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</si>
  <si>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</si>
  <si>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</si>
  <si>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</si>
  <si>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</si>
  <si>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</si>
  <si>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</si>
  <si>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</si>
  <si>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</si>
  <si>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</si>
  <si>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</si>
  <si>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</si>
  <si>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</si>
  <si>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</si>
  <si>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</si>
  <si>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</si>
  <si>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</si>
  <si>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</si>
  <si>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</si>
  <si>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</si>
  <si>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</si>
  <si>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</si>
  <si>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</si>
  <si>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</si>
  <si>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</si>
  <si>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</si>
  <si>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</si>
  <si>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</si>
  <si>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</si>
  <si>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</si>
  <si>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</si>
  <si>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</si>
  <si>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</si>
  <si>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</si>
  <si>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</si>
  <si>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</si>
  <si>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</si>
  <si>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</si>
  <si>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</si>
  <si>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</si>
  <si>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</si>
  <si>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</si>
  <si>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</si>
  <si>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</si>
  <si>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</si>
  <si>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</si>
  <si>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</si>
  <si>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</si>
  <si>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</si>
  <si>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</si>
  <si>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</si>
  <si>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</si>
  <si>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</si>
  <si>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</si>
  <si>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</si>
  <si>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</si>
  <si>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</si>
  <si>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</si>
  <si>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</si>
  <si>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</si>
  <si>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</si>
  <si>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</si>
  <si>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</si>
  <si>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</si>
  <si>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</si>
  <si>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</si>
  <si>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</si>
  <si>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</si>
  <si>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</si>
  <si>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</si>
  <si>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</si>
  <si>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</si>
  <si>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</si>
  <si>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</si>
  <si>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</si>
  <si>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</si>
  <si>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</si>
  <si>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</si>
  <si>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</si>
  <si>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</si>
  <si>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</si>
  <si>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</si>
  <si>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</si>
  <si>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</si>
  <si>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</si>
  <si>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</si>
  <si>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</si>
  <si>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</si>
  <si>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</si>
  <si>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</si>
  <si>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</si>
  <si>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</si>
  <si>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</si>
  <si>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</si>
  <si>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</si>
  <si>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</si>
  <si>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</si>
  <si>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</si>
  <si>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</si>
  <si>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</si>
  <si>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</si>
  <si>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</si>
  <si>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</si>
  <si>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</si>
  <si>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</si>
  <si>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</si>
  <si>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</si>
  <si>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</si>
  <si>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</si>
  <si>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</si>
  <si>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</si>
  <si>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</si>
  <si>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</si>
  <si>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</si>
  <si>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</si>
  <si>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</si>
  <si>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</si>
  <si>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</si>
  <si>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</si>
  <si>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</si>
  <si>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</si>
  <si>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</si>
  <si>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</si>
  <si>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</si>
  <si>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</si>
  <si>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</si>
  <si>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</si>
  <si>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</si>
  <si>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</si>
  <si>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</si>
  <si>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</si>
  <si>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</si>
  <si>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</si>
  <si>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</si>
  <si>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</si>
  <si>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</si>
  <si>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</si>
  <si>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</si>
  <si>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</si>
  <si>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</si>
  <si>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</si>
  <si>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</si>
  <si>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</si>
  <si>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</si>
  <si>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</si>
  <si>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</si>
  <si>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</si>
  <si>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</si>
  <si>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</si>
  <si>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</si>
  <si>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</si>
  <si>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</si>
  <si>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</si>
  <si>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</si>
  <si>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</si>
  <si>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</si>
  <si>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</si>
  <si>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</si>
  <si>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</si>
  <si>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</si>
  <si>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</si>
  <si>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</si>
  <si>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</si>
  <si>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</si>
  <si>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</si>
  <si>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</si>
  <si>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</si>
  <si>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</si>
  <si>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</si>
  <si>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</si>
  <si>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</si>
  <si>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</si>
  <si>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</si>
  <si>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</si>
  <si>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</si>
  <si>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</si>
  <si>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</si>
  <si>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</si>
  <si>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</si>
  <si>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</si>
  <si>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</si>
  <si>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</si>
  <si>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</si>
  <si>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</si>
  <si>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</si>
  <si>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</si>
  <si>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</si>
  <si>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</si>
  <si>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</si>
  <si>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</si>
  <si>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</si>
  <si>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</si>
  <si>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</si>
  <si>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</si>
  <si>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</si>
  <si>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</si>
  <si>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</si>
  <si>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</si>
  <si>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</si>
  <si>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</si>
  <si>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</si>
  <si>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</si>
  <si>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</si>
  <si>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</si>
  <si>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</si>
  <si>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</si>
  <si>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</si>
  <si>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</si>
  <si>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</si>
  <si>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</si>
  <si>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</si>
  <si>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</si>
  <si>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</si>
  <si>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</si>
  <si>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</si>
  <si>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</si>
  <si>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</si>
  <si>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</si>
  <si>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</si>
  <si>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</si>
  <si>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</si>
  <si>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</si>
  <si>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</si>
  <si>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</si>
  <si>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</si>
  <si>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</si>
  <si>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</si>
  <si>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</si>
  <si>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</si>
  <si>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</si>
  <si>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</si>
  <si>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</si>
  <si>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</si>
  <si>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</si>
  <si>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</si>
  <si>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</si>
  <si>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</si>
  <si>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</si>
  <si>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</si>
  <si>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</si>
  <si>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</si>
  <si>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</si>
  <si>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</si>
  <si>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</si>
  <si>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</si>
  <si>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</si>
  <si>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</si>
  <si>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</si>
  <si>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</si>
  <si>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</si>
  <si>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</si>
  <si>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</si>
  <si>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</si>
  <si>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</si>
  <si>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</si>
  <si>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</si>
  <si>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</si>
  <si>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</si>
  <si>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</si>
  <si>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</si>
  <si>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</si>
  <si>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</si>
  <si>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</si>
  <si>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</si>
  <si>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</si>
  <si>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</si>
  <si>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</si>
  <si>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</si>
  <si>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</si>
  <si>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</si>
  <si>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</si>
  <si>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</si>
  <si>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</si>
  <si>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</si>
  <si>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</si>
  <si>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</si>
  <si>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</si>
  <si>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</si>
  <si>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</si>
  <si>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</si>
  <si>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</si>
  <si>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</si>
  <si>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</si>
  <si>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</si>
  <si>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</si>
  <si>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</si>
  <si>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</si>
  <si>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</si>
  <si>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</si>
  <si>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</si>
  <si>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</si>
  <si>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</si>
  <si>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</si>
  <si>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</si>
  <si>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</si>
  <si>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</si>
  <si>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</si>
  <si>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</si>
  <si>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</si>
  <si>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</si>
  <si>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</si>
  <si>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</si>
  <si>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</si>
  <si>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</si>
  <si>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</si>
  <si>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</si>
  <si>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</si>
  <si>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</si>
  <si>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</si>
  <si>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</si>
  <si>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</si>
  <si>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</si>
  <si>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</si>
  <si>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</si>
  <si>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</si>
  <si>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</si>
  <si>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</si>
  <si>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</si>
  <si>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</si>
  <si>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</si>
  <si>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</si>
  <si>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</si>
  <si>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</si>
  <si>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</si>
  <si>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</si>
  <si>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</si>
  <si>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</si>
  <si>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</si>
  <si>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</si>
  <si>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</si>
  <si>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</si>
  <si>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</si>
  <si>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</si>
  <si>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</si>
  <si>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</si>
  <si>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</si>
  <si>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</si>
  <si>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</si>
  <si>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</si>
  <si>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</si>
  <si>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</si>
  <si>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</si>
  <si>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</si>
  <si>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</si>
  <si>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</si>
  <si>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</si>
  <si>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</si>
  <si>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</si>
  <si>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</si>
  <si>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</si>
  <si>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</si>
  <si>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</si>
  <si>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</si>
  <si>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</si>
  <si>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</si>
  <si>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</si>
  <si>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</si>
  <si>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</si>
  <si>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</si>
  <si>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</si>
  <si>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</si>
  <si>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</si>
  <si>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</si>
  <si>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</si>
  <si>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</si>
  <si>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</si>
  <si>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</si>
  <si>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</si>
  <si>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</si>
  <si>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</si>
  <si>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</si>
  <si>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</si>
  <si>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</si>
  <si>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</si>
  <si>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</si>
  <si>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</si>
  <si>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</si>
  <si>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</si>
  <si>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</si>
  <si>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</si>
  <si>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</si>
  <si>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</si>
  <si>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</si>
  <si>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</si>
  <si>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</si>
  <si>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</si>
  <si>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</si>
  <si>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</si>
  <si>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</si>
  <si>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</si>
  <si>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</si>
  <si>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</si>
  <si>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</si>
  <si>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</si>
  <si>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</si>
  <si>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</si>
  <si>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</si>
  <si>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</si>
  <si>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</si>
  <si>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</si>
  <si>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</si>
  <si>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</si>
  <si>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</si>
  <si>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</si>
  <si>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</si>
  <si>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</si>
  <si>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</si>
  <si>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</si>
  <si>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</si>
  <si>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</si>
  <si>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</si>
  <si>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</si>
  <si>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</si>
  <si>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</si>
  <si>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</si>
  <si>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</si>
  <si>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</si>
  <si>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</si>
  <si>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</si>
  <si>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</si>
  <si>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</si>
  <si>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</si>
  <si>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</si>
  <si>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</si>
  <si>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</si>
  <si>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</si>
  <si>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</si>
  <si>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</si>
  <si>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</si>
  <si>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</si>
  <si>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</si>
  <si>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</si>
  <si>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</si>
  <si>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</si>
  <si>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</si>
  <si>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</si>
  <si>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</si>
  <si>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</si>
  <si>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</si>
  <si>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</si>
  <si>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</si>
  <si>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</si>
  <si>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</si>
  <si>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</si>
  <si>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</si>
  <si>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</si>
  <si>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</si>
  <si>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</si>
  <si>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</si>
  <si>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</si>
  <si>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</si>
  <si>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</si>
  <si>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</si>
  <si>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</si>
  <si>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</si>
  <si>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</si>
  <si>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</si>
  <si>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</si>
  <si>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</si>
  <si>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</si>
  <si>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</si>
  <si>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</si>
  <si>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</si>
  <si>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</si>
  <si>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</si>
  <si>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</si>
  <si>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</si>
  <si>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</si>
  <si>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</si>
  <si>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</si>
  <si>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</si>
  <si>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</si>
  <si>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</si>
  <si>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</si>
  <si>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</si>
  <si>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</si>
  <si>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</si>
  <si>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</si>
  <si>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</si>
  <si>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</si>
  <si>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</si>
  <si>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</si>
  <si>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</si>
  <si>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</si>
  <si>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</si>
  <si>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</si>
  <si>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</si>
  <si>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</si>
  <si>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</si>
  <si>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</si>
  <si>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</si>
  <si>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</si>
  <si>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</si>
  <si>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</si>
  <si>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</si>
  <si>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</si>
  <si>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</si>
  <si>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</si>
  <si>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</si>
  <si>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</si>
  <si>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</si>
  <si>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</si>
  <si>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</si>
  <si>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</si>
  <si>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</si>
  <si>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</si>
  <si>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</si>
  <si>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</si>
  <si>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</si>
  <si>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</si>
  <si>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</si>
  <si>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</si>
  <si>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</si>
  <si>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</si>
  <si>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</si>
  <si>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</si>
  <si>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</si>
  <si>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</si>
  <si>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</si>
  <si>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</si>
  <si>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</si>
  <si>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</si>
  <si>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</si>
  <si>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</si>
  <si>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</si>
  <si>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</si>
  <si>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</si>
  <si>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</si>
  <si>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</si>
  <si>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</si>
  <si>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</si>
  <si>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</si>
  <si>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</si>
  <si>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</si>
  <si>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</si>
  <si>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</si>
  <si>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</si>
  <si>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</si>
  <si>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</si>
  <si>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</si>
  <si>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</si>
  <si>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</si>
  <si>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</si>
  <si>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</si>
  <si>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</si>
  <si>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</si>
  <si>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</si>
  <si>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</si>
  <si>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</si>
  <si>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</si>
  <si>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</si>
  <si>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</si>
  <si>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</si>
  <si>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</si>
  <si>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</si>
  <si>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</si>
  <si>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</si>
  <si>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</si>
  <si>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</si>
  <si>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</si>
  <si>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</si>
  <si>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</si>
  <si>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</si>
  <si>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</si>
  <si>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</si>
  <si>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</si>
  <si>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</si>
  <si>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</si>
  <si>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</si>
  <si>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</si>
  <si>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</si>
  <si>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</si>
  <si>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</si>
  <si>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</si>
  <si>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</si>
  <si>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</si>
  <si>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</si>
  <si>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</si>
  <si>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</si>
  <si>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</si>
  <si>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</si>
  <si>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</si>
  <si>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</si>
  <si>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</si>
  <si>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</si>
  <si>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</si>
  <si>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</si>
  <si>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</si>
  <si>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</si>
  <si>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</si>
  <si>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</si>
  <si>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</si>
  <si>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</si>
  <si>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</si>
  <si>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</si>
  <si>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</si>
  <si>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</si>
  <si>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</si>
  <si>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</si>
  <si>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</si>
  <si>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</si>
  <si>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</si>
  <si>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</si>
  <si>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</si>
  <si>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</si>
  <si>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</si>
  <si>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</si>
  <si>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</si>
  <si>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</si>
  <si>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</si>
  <si>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</si>
  <si>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</si>
  <si>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</si>
  <si>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</si>
  <si>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</si>
  <si>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</si>
  <si>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</si>
  <si>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</si>
  <si>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</si>
  <si>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</si>
  <si>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</si>
  <si>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</si>
  <si>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</si>
  <si>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</si>
  <si>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</si>
  <si>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</si>
  <si>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</si>
  <si>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</si>
  <si>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</si>
  <si>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</si>
  <si>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</si>
  <si>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</si>
  <si>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</si>
  <si>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</si>
  <si>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</si>
  <si>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</si>
  <si>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</si>
  <si>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</si>
  <si>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</si>
  <si>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</si>
  <si>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</si>
  <si>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</si>
  <si>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</si>
  <si>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</si>
  <si>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</si>
  <si>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</si>
  <si>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</si>
  <si>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</si>
  <si>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</si>
  <si>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</si>
  <si>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</si>
  <si>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</si>
  <si>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</si>
  <si>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</si>
  <si>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</si>
  <si>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</si>
  <si>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</si>
  <si>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</si>
  <si>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</si>
  <si>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</si>
  <si>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</si>
  <si>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</si>
  <si>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</si>
  <si>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</si>
  <si>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</si>
  <si>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</si>
  <si>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</si>
  <si>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</si>
  <si>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</si>
  <si>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</si>
  <si>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</si>
  <si>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</si>
  <si>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</si>
  <si>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</si>
  <si>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</si>
  <si>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</si>
  <si>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</si>
  <si>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</si>
  <si>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</si>
  <si>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</si>
  <si>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</si>
  <si>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</si>
  <si>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</si>
  <si>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</si>
  <si>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</si>
  <si>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</si>
  <si>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</si>
  <si>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</si>
  <si>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</si>
  <si>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</si>
  <si>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</si>
  <si>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</si>
  <si>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</si>
  <si>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</si>
  <si>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</si>
  <si>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</si>
  <si>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</si>
  <si>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</si>
  <si>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</si>
  <si>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</si>
  <si>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</si>
  <si>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</si>
  <si>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</si>
  <si>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</si>
  <si>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</si>
  <si>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</si>
  <si>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</si>
  <si>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</si>
  <si>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</si>
  <si>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</si>
  <si>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</si>
  <si>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</si>
  <si>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</si>
  <si>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</si>
  <si>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</si>
  <si>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</si>
  <si>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</si>
  <si>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</si>
  <si>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</si>
  <si>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</si>
  <si>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</si>
  <si>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</si>
  <si>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</si>
  <si>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</si>
  <si>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</si>
  <si>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</si>
  <si>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</si>
  <si>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</si>
  <si>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</si>
  <si>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</si>
  <si>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</si>
  <si>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</si>
  <si>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</si>
  <si>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</si>
  <si>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</si>
  <si>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</si>
  <si>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</si>
  <si>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</si>
  <si>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</si>
  <si>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</si>
  <si>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</si>
  <si>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</si>
  <si>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</si>
  <si>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</si>
  <si>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Niš (district)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</si>
</sst>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4568</c:v>
                </c:pt>
                <c:pt idx="1">
                  <c:v>5429</c:v>
                </c:pt>
                <c:pt idx="2">
                  <c:v>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4396</c:v>
                </c:pt>
                <c:pt idx="1">
                  <c:v>5269</c:v>
                </c:pt>
                <c:pt idx="2">
                  <c:v>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792"/>
        <c:axId val="192389120"/>
      </c:barChart>
      <c:catAx>
        <c:axId val="1923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auto val="1"/>
        <c:lblAlgn val="ctr"/>
        <c:lblOffset val="100"/>
        <c:noMultiLvlLbl val="0"/>
      </c:catAx>
      <c:valAx>
        <c:axId val="1923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79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17899</c:v>
                </c:pt>
                <c:pt idx="1">
                  <c:v>15649</c:v>
                </c:pt>
                <c:pt idx="2">
                  <c:v>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496"/>
        <c:axId val="200733056"/>
      </c:barChart>
      <c:catAx>
        <c:axId val="2007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auto val="1"/>
        <c:lblAlgn val="ctr"/>
        <c:lblOffset val="100"/>
        <c:noMultiLvlLbl val="0"/>
      </c:catAx>
      <c:valAx>
        <c:axId val="2007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49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353</c:v>
                </c:pt>
                <c:pt idx="1">
                  <c:v>325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504"/>
        <c:axId val="201031040"/>
      </c:barChart>
      <c:catAx>
        <c:axId val="20102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auto val="1"/>
        <c:lblAlgn val="ctr"/>
        <c:lblOffset val="100"/>
        <c:noMultiLvlLbl val="0"/>
      </c:catAx>
      <c:valAx>
        <c:axId val="20103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248</c:v>
                </c:pt>
                <c:pt idx="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101637</c:v>
                </c:pt>
                <c:pt idx="1">
                  <c:v>98063</c:v>
                </c:pt>
                <c:pt idx="2">
                  <c:v>95175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264"/>
        <c:axId val="202021120"/>
      </c:barChart>
      <c:catAx>
        <c:axId val="201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auto val="1"/>
        <c:lblAlgn val="ctr"/>
        <c:lblOffset val="100"/>
        <c:noMultiLvlLbl val="0"/>
      </c:catAx>
      <c:valAx>
        <c:axId val="202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16.563586438063428</c:v>
                </c:pt>
                <c:pt idx="1">
                  <c:v>60.671195817639337</c:v>
                </c:pt>
                <c:pt idx="2">
                  <c:v>22.765217744297242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289</c:v>
                </c:pt>
                <c:pt idx="1">
                  <c:v>278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560"/>
        <c:axId val="202609408"/>
      </c:barChart>
      <c:catAx>
        <c:axId val="202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auto val="1"/>
        <c:lblAlgn val="ctr"/>
        <c:lblOffset val="100"/>
        <c:noMultiLvlLbl val="0"/>
      </c:catAx>
      <c:valAx>
        <c:axId val="202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176"/>
        <c:axId val="203194752"/>
      </c:barChart>
      <c:catAx>
        <c:axId val="2030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auto val="1"/>
        <c:lblAlgn val="ctr"/>
        <c:lblOffset val="100"/>
        <c:noMultiLvlLbl val="0"/>
      </c:catAx>
      <c:valAx>
        <c:axId val="2031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95.6</c:v>
                </c:pt>
                <c:pt idx="1">
                  <c:v>102.9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</c:v>
                </c:pt>
                <c:pt idx="1">
                  <c:v>96.7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879424"/>
        <c:axId val="300254720"/>
      </c:barChart>
      <c:catAx>
        <c:axId val="29987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54720"/>
        <c:crosses val="autoZero"/>
        <c:auto val="1"/>
        <c:lblAlgn val="ctr"/>
        <c:lblOffset val="100"/>
        <c:noMultiLvlLbl val="0"/>
      </c:catAx>
      <c:valAx>
        <c:axId val="3002547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87942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6655</c:v>
                </c:pt>
                <c:pt idx="1">
                  <c:v>5411</c:v>
                </c:pt>
                <c:pt idx="2">
                  <c:v>5030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298048"/>
        <c:axId val="301299584"/>
      </c:barChart>
      <c:catAx>
        <c:axId val="3012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299584"/>
        <c:crosses val="autoZero"/>
        <c:auto val="1"/>
        <c:lblAlgn val="ctr"/>
        <c:lblOffset val="100"/>
        <c:noMultiLvlLbl val="0"/>
      </c:catAx>
      <c:valAx>
        <c:axId val="3012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29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234</c:v>
                </c:pt>
                <c:pt idx="1">
                  <c:v>271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335</c:v>
                </c:pt>
                <c:pt idx="1">
                  <c:v>326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559232"/>
        <c:axId val="303872256"/>
      </c:barChart>
      <c:catAx>
        <c:axId val="3025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872256"/>
        <c:crosses val="autoZero"/>
        <c:auto val="1"/>
        <c:lblAlgn val="ctr"/>
        <c:lblOffset val="100"/>
        <c:noMultiLvlLbl val="0"/>
      </c:catAx>
      <c:valAx>
        <c:axId val="3038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5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1106</c:v>
                </c:pt>
                <c:pt idx="1">
                  <c:v>1578</c:v>
                </c:pt>
                <c:pt idx="2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511</c:v>
                </c:pt>
                <c:pt idx="1">
                  <c:v>631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496"/>
        <c:axId val="192566016"/>
      </c:barChart>
      <c:catAx>
        <c:axId val="192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auto val="1"/>
        <c:lblAlgn val="ctr"/>
        <c:lblOffset val="100"/>
        <c:noMultiLvlLbl val="0"/>
      </c:catAx>
      <c:valAx>
        <c:axId val="1925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49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1309</c:v>
                </c:pt>
                <c:pt idx="1">
                  <c:v>1358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1899</c:v>
                </c:pt>
                <c:pt idx="1">
                  <c:v>2127</c:v>
                </c:pt>
                <c:pt idx="2">
                  <c:v>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062464"/>
        <c:axId val="305241088"/>
      </c:barChart>
      <c:catAx>
        <c:axId val="3040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41088"/>
        <c:crosses val="autoZero"/>
        <c:auto val="1"/>
        <c:lblAlgn val="ctr"/>
        <c:lblOffset val="100"/>
        <c:noMultiLvlLbl val="0"/>
      </c:catAx>
      <c:valAx>
        <c:axId val="30524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062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2.2178921760511718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2.197595084624373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2.2265909295197996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2.4060752094224895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2.5539540183891649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2.9042238247259169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3.053552425937363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3.3983130217439843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3.5105269414892843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3.5754776340550403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3.3962833126013043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3.5090771492445132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3.4583344206775166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3.8941419694557768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3.633759282294847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2.1944055416858763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1.7185837269519277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1.1789710534480409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7843840"/>
        <c:axId val="307845376"/>
      </c:barChart>
      <c:catAx>
        <c:axId val="3078438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7845376"/>
        <c:crosses val="autoZero"/>
        <c:auto val="1"/>
        <c:lblAlgn val="ctr"/>
        <c:lblOffset val="100"/>
        <c:noMultiLvlLbl val="0"/>
      </c:catAx>
      <c:valAx>
        <c:axId val="307845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7843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2.2956010403709151</c:v>
                </c:pt>
                <c:pt idx="1">
                  <c:v>2.3489533949784995</c:v>
                </c:pt>
                <c:pt idx="2">
                  <c:v>2.3701203617521611</c:v>
                </c:pt>
                <c:pt idx="3">
                  <c:v>2.5432255557778571</c:v>
                </c:pt>
                <c:pt idx="4">
                  <c:v>2.6220942538934171</c:v>
                </c:pt>
                <c:pt idx="5">
                  <c:v>3.0283260408783419</c:v>
                </c:pt>
                <c:pt idx="6">
                  <c:v>3.1712755562127946</c:v>
                </c:pt>
                <c:pt idx="7">
                  <c:v>3.4710925924315044</c:v>
                </c:pt>
                <c:pt idx="8">
                  <c:v>3.5873659304621648</c:v>
                </c:pt>
                <c:pt idx="9">
                  <c:v>3.5557604595261498</c:v>
                </c:pt>
                <c:pt idx="10">
                  <c:v>3.3327824122803205</c:v>
                </c:pt>
                <c:pt idx="11">
                  <c:v>3.2446350437982239</c:v>
                </c:pt>
                <c:pt idx="12">
                  <c:v>3.2556534648584856</c:v>
                </c:pt>
                <c:pt idx="13">
                  <c:v>3.4006326893356182</c:v>
                </c:pt>
                <c:pt idx="14">
                  <c:v>3.0158578275733086</c:v>
                </c:pt>
                <c:pt idx="15">
                  <c:v>1.6904577574033641</c:v>
                </c:pt>
                <c:pt idx="16">
                  <c:v>1.2659585881343205</c:v>
                </c:pt>
                <c:pt idx="17">
                  <c:v>0.77244930801416156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9288960"/>
        <c:axId val="309312512"/>
      </c:barChart>
      <c:catAx>
        <c:axId val="309288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9312512"/>
        <c:crosses val="autoZero"/>
        <c:auto val="1"/>
        <c:lblAlgn val="ctr"/>
        <c:lblOffset val="100"/>
        <c:noMultiLvlLbl val="0"/>
      </c:catAx>
      <c:valAx>
        <c:axId val="3093125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88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0.25986607405855827</c:v>
                </c:pt>
                <c:pt idx="1">
                  <c:v>0.27097078228086713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1.2050716431783519</c:v>
                </c:pt>
                <c:pt idx="1">
                  <c:v>0.68470366468924992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6.9123066550588792</c:v>
                </c:pt>
                <c:pt idx="1">
                  <c:v>2.6154571159283697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17.597580692670732</c:v>
                </c:pt>
                <c:pt idx="1">
                  <c:v>13.876337528413815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48.798528516537829</c:v>
                </c:pt>
                <c:pt idx="1">
                  <c:v>58.521372733824919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6.5477086619842781</c:v>
                </c:pt>
                <c:pt idx="1">
                  <c:v>7.1644397627099856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18.678937756511381</c:v>
                </c:pt>
                <c:pt idx="1">
                  <c:v>16.8667184121528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546816"/>
        <c:axId val="314759424"/>
      </c:barChart>
      <c:catAx>
        <c:axId val="31454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759424"/>
        <c:crosses val="autoZero"/>
        <c:auto val="1"/>
        <c:lblAlgn val="ctr"/>
        <c:lblOffset val="100"/>
        <c:noMultiLvlLbl val="0"/>
      </c:catAx>
      <c:valAx>
        <c:axId val="314759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546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27.542530977737922</c:v>
                </c:pt>
                <c:pt idx="1">
                  <c:v>23.50307700837168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24.064122117417572</c:v>
                </c:pt>
                <c:pt idx="1">
                  <c:v>27.78178189277596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48.077841998808672</c:v>
                </c:pt>
                <c:pt idx="1">
                  <c:v>48.351998669401787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0.31550490603583137</c:v>
                </c:pt>
                <c:pt idx="1">
                  <c:v>0.36314242945057384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8741504"/>
        <c:axId val="318764544"/>
      </c:barChart>
      <c:catAx>
        <c:axId val="31874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764544"/>
        <c:crosses val="autoZero"/>
        <c:auto val="1"/>
        <c:lblAlgn val="ctr"/>
        <c:lblOffset val="100"/>
        <c:noMultiLvlLbl val="0"/>
      </c:catAx>
      <c:valAx>
        <c:axId val="318764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741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16</c:v>
                </c:pt>
                <c:pt idx="1">
                  <c:v>15</c:v>
                </c:pt>
                <c:pt idx="2">
                  <c:v>163</c:v>
                </c:pt>
                <c:pt idx="3">
                  <c:v>201</c:v>
                </c:pt>
                <c:pt idx="4">
                  <c:v>199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14</c:v>
                </c:pt>
                <c:pt idx="1">
                  <c:v>18</c:v>
                </c:pt>
                <c:pt idx="2">
                  <c:v>184</c:v>
                </c:pt>
                <c:pt idx="3">
                  <c:v>186</c:v>
                </c:pt>
                <c:pt idx="4">
                  <c:v>136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0266240"/>
        <c:axId val="320267776"/>
      </c:barChart>
      <c:catAx>
        <c:axId val="32026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67776"/>
        <c:crosses val="autoZero"/>
        <c:auto val="1"/>
        <c:lblAlgn val="ctr"/>
        <c:lblOffset val="100"/>
        <c:noMultiLvlLbl val="0"/>
      </c:catAx>
      <c:valAx>
        <c:axId val="320267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66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0.81</c:v>
                </c:pt>
                <c:pt idx="1">
                  <c:v>0.44</c:v>
                </c:pt>
                <c:pt idx="3">
                  <c:v>0.27</c:v>
                </c:pt>
                <c:pt idx="4">
                  <c:v>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1320448"/>
        <c:axId val="321321984"/>
      </c:barChart>
      <c:catAx>
        <c:axId val="32132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321984"/>
        <c:crosses val="autoZero"/>
        <c:auto val="1"/>
        <c:lblAlgn val="ctr"/>
        <c:lblOffset val="100"/>
        <c:noMultiLvlLbl val="0"/>
      </c:catAx>
      <c:valAx>
        <c:axId val="3213219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320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10</c:v>
                </c:pt>
                <c:pt idx="1">
                  <c:v>62.103041589075112</c:v>
                </c:pt>
                <c:pt idx="2">
                  <c:v>16.383104512908101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90</c:v>
                </c:pt>
                <c:pt idx="1">
                  <c:v>37.896958410924888</c:v>
                </c:pt>
                <c:pt idx="2">
                  <c:v>83.616895487091909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1652608"/>
        <c:axId val="321664128"/>
      </c:barChart>
      <c:catAx>
        <c:axId val="321652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64128"/>
        <c:crosses val="autoZero"/>
        <c:auto val="1"/>
        <c:lblAlgn val="ctr"/>
        <c:lblOffset val="100"/>
        <c:noMultiLvlLbl val="0"/>
      </c:catAx>
      <c:valAx>
        <c:axId val="3216641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52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17.2</c:v>
                </c:pt>
                <c:pt idx="1">
                  <c:v>8.6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1753472"/>
        <c:axId val="321755008"/>
      </c:barChart>
      <c:catAx>
        <c:axId val="321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755008"/>
        <c:crosses val="autoZero"/>
        <c:auto val="1"/>
        <c:lblAlgn val="ctr"/>
        <c:lblOffset val="100"/>
        <c:noMultiLvlLbl val="0"/>
      </c:catAx>
      <c:valAx>
        <c:axId val="321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75347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1529</c:v>
                </c:pt>
                <c:pt idx="1">
                  <c:v>1450</c:v>
                </c:pt>
                <c:pt idx="2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1587</c:v>
                </c:pt>
                <c:pt idx="1">
                  <c:v>1532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415616"/>
        <c:axId val="322646400"/>
      </c:barChart>
      <c:catAx>
        <c:axId val="3224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646400"/>
        <c:crosses val="autoZero"/>
        <c:auto val="1"/>
        <c:lblAlgn val="ctr"/>
        <c:lblOffset val="100"/>
        <c:noMultiLvlLbl val="0"/>
      </c:catAx>
      <c:valAx>
        <c:axId val="322646400"/>
        <c:scaling>
          <c:orientation val="minMax"/>
          <c:max val="4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241561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17633</c:v>
                </c:pt>
                <c:pt idx="1">
                  <c:v>15432</c:v>
                </c:pt>
                <c:pt idx="2">
                  <c:v>14460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14934</c:v>
                </c:pt>
                <c:pt idx="1">
                  <c:v>13096</c:v>
                </c:pt>
                <c:pt idx="2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7088"/>
        <c:axId val="193148032"/>
      </c:barChart>
      <c:catAx>
        <c:axId val="1930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auto val="1"/>
        <c:lblAlgn val="ctr"/>
        <c:lblOffset val="100"/>
        <c:noMultiLvlLbl val="0"/>
      </c:catAx>
      <c:valAx>
        <c:axId val="1931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7088"/>
        <c:crosses val="autoZero"/>
        <c:crossBetween val="between"/>
        <c:majorUnit val="4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3098</c:v>
                </c:pt>
                <c:pt idx="1">
                  <c:v>3515</c:v>
                </c:pt>
                <c:pt idx="2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3437</c:v>
                </c:pt>
                <c:pt idx="1">
                  <c:v>4021</c:v>
                </c:pt>
                <c:pt idx="2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101056"/>
        <c:axId val="323109248"/>
      </c:barChart>
      <c:catAx>
        <c:axId val="3231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109248"/>
        <c:crosses val="autoZero"/>
        <c:auto val="1"/>
        <c:lblAlgn val="ctr"/>
        <c:lblOffset val="100"/>
        <c:noMultiLvlLbl val="0"/>
      </c:catAx>
      <c:valAx>
        <c:axId val="32310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3101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25.569810425603418</c:v>
                </c:pt>
                <c:pt idx="1">
                  <c:v>30.477548111190305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28.805819676992112</c:v>
                </c:pt>
                <c:pt idx="1">
                  <c:v>28.285816108339272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17.591476070927314</c:v>
                </c:pt>
                <c:pt idx="1">
                  <c:v>19.842005226894749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14.689544744697255</c:v>
                </c:pt>
                <c:pt idx="1">
                  <c:v>15.305298170586838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7.0176132207879496</c:v>
                </c:pt>
                <c:pt idx="1">
                  <c:v>4.2539795675932526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6.325735860991955</c:v>
                </c:pt>
                <c:pt idx="1">
                  <c:v>1.8353528153955807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3309952"/>
        <c:axId val="323311488"/>
      </c:barChart>
      <c:catAx>
        <c:axId val="32330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311488"/>
        <c:crosses val="autoZero"/>
        <c:auto val="1"/>
        <c:lblAlgn val="ctr"/>
        <c:lblOffset val="100"/>
        <c:noMultiLvlLbl val="0"/>
      </c:catAx>
      <c:valAx>
        <c:axId val="323311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309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</c:v>
                </c:pt>
                <c:pt idx="1">
                  <c:v>41.12</c:v>
                </c:pt>
                <c:pt idx="2">
                  <c:v>4.75</c:v>
                </c:pt>
                <c:pt idx="3">
                  <c:v>0.68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56.69</c:v>
                </c:pt>
                <c:pt idx="1">
                  <c:v>36.44</c:v>
                </c:pt>
                <c:pt idx="2">
                  <c:v>5.76</c:v>
                </c:pt>
                <c:pt idx="3">
                  <c:v>0.83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3398272"/>
        <c:axId val="324346624"/>
      </c:barChart>
      <c:catAx>
        <c:axId val="32339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346624"/>
        <c:crosses val="autoZero"/>
        <c:auto val="1"/>
        <c:lblAlgn val="ctr"/>
        <c:lblOffset val="100"/>
        <c:noMultiLvlLbl val="0"/>
      </c:catAx>
      <c:valAx>
        <c:axId val="32434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398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60386</c:v>
                </c:pt>
                <c:pt idx="1">
                  <c:v>68390</c:v>
                </c:pt>
                <c:pt idx="2">
                  <c:v>78163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420736"/>
        <c:axId val="324435968"/>
      </c:barChart>
      <c:catAx>
        <c:axId val="3244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435968"/>
        <c:crosses val="autoZero"/>
        <c:auto val="1"/>
        <c:lblAlgn val="ctr"/>
        <c:lblOffset val="100"/>
        <c:noMultiLvlLbl val="0"/>
      </c:catAx>
      <c:valAx>
        <c:axId val="32443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42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53374</c:v>
                </c:pt>
                <c:pt idx="1">
                  <c:v>55556</c:v>
                </c:pt>
                <c:pt idx="2">
                  <c:v>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57450</c:v>
                </c:pt>
                <c:pt idx="1">
                  <c:v>59334</c:v>
                </c:pt>
                <c:pt idx="2">
                  <c:v>60196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447616"/>
        <c:axId val="324449792"/>
      </c:barChart>
      <c:catAx>
        <c:axId val="324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449792"/>
        <c:crosses val="autoZero"/>
        <c:auto val="1"/>
        <c:lblAlgn val="ctr"/>
        <c:lblOffset val="100"/>
        <c:noMultiLvlLbl val="0"/>
      </c:catAx>
      <c:valAx>
        <c:axId val="32444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447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38.5</c:v>
                </c:pt>
                <c:pt idx="1">
                  <c:v>23.9</c:v>
                </c:pt>
                <c:pt idx="2">
                  <c:v>2.2000000000000002</c:v>
                </c:pt>
                <c:pt idx="3">
                  <c:v>35.400000000000006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75.885492479378939</c:v>
                </c:pt>
                <c:pt idx="1">
                  <c:v>84.772635814889341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24.114507520621061</c:v>
                </c:pt>
                <c:pt idx="1">
                  <c:v>15.227364185110664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4895488"/>
        <c:axId val="324903680"/>
      </c:barChart>
      <c:catAx>
        <c:axId val="32489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903680"/>
        <c:crosses val="autoZero"/>
        <c:auto val="1"/>
        <c:lblAlgn val="ctr"/>
        <c:lblOffset val="100"/>
        <c:noMultiLvlLbl val="0"/>
      </c:catAx>
      <c:valAx>
        <c:axId val="324903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8954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491</c:v>
                </c:pt>
                <c:pt idx="1">
                  <c:v>490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304320"/>
        <c:axId val="325305856"/>
      </c:barChart>
      <c:catAx>
        <c:axId val="3253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05856"/>
        <c:crosses val="autoZero"/>
        <c:auto val="1"/>
        <c:lblAlgn val="ctr"/>
        <c:lblOffset val="100"/>
        <c:noMultiLvlLbl val="0"/>
      </c:catAx>
      <c:valAx>
        <c:axId val="32530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0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12.4</c:v>
                </c:pt>
                <c:pt idx="1">
                  <c:v>12.5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189824"/>
        <c:axId val="326192128"/>
      </c:barChart>
      <c:catAx>
        <c:axId val="3261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92128"/>
        <c:crosses val="autoZero"/>
        <c:auto val="1"/>
        <c:lblAlgn val="ctr"/>
        <c:lblOffset val="100"/>
        <c:noMultiLvlLbl val="0"/>
      </c:catAx>
      <c:valAx>
        <c:axId val="32619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8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368640"/>
        <c:axId val="326493696"/>
      </c:barChart>
      <c:catAx>
        <c:axId val="3263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493696"/>
        <c:crosses val="autoZero"/>
        <c:auto val="1"/>
        <c:lblAlgn val="ctr"/>
        <c:lblOffset val="100"/>
        <c:noMultiLvlLbl val="0"/>
      </c:catAx>
      <c:valAx>
        <c:axId val="326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3686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53.7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3.92</c:v>
                </c:pt>
                <c:pt idx="1">
                  <c:v>5.52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10.08</c:v>
                </c:pt>
                <c:pt idx="1">
                  <c:v>7.83</c:v>
                </c:pt>
                <c:pt idx="2">
                  <c:v>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27089536"/>
        <c:axId val="327452160"/>
      </c:barChart>
      <c:catAx>
        <c:axId val="3270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452160"/>
        <c:crosses val="autoZero"/>
        <c:auto val="1"/>
        <c:lblAlgn val="ctr"/>
        <c:lblOffset val="100"/>
        <c:noMultiLvlLbl val="0"/>
      </c:catAx>
      <c:valAx>
        <c:axId val="32745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70895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</c:v>
                </c:pt>
                <c:pt idx="1">
                  <c:v>3.7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824512"/>
        <c:axId val="327826048"/>
      </c:barChart>
      <c:catAx>
        <c:axId val="3278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826048"/>
        <c:crosses val="autoZero"/>
        <c:auto val="1"/>
        <c:lblAlgn val="ctr"/>
        <c:lblOffset val="100"/>
        <c:noMultiLvlLbl val="0"/>
      </c:catAx>
      <c:valAx>
        <c:axId val="32782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8245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29.3</c:v>
                </c:pt>
                <c:pt idx="1">
                  <c:v>26.4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16.8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5.8</c:v>
                </c:pt>
                <c:pt idx="1">
                  <c:v>56.8</c:v>
                </c:pt>
                <c:pt idx="2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8556928"/>
        <c:axId val="328558464"/>
      </c:barChart>
      <c:catAx>
        <c:axId val="3285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558464"/>
        <c:crosses val="autoZero"/>
        <c:auto val="1"/>
        <c:lblAlgn val="ctr"/>
        <c:lblOffset val="100"/>
        <c:noMultiLvlLbl val="0"/>
      </c:catAx>
      <c:valAx>
        <c:axId val="32855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8556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25869</c:v>
                </c:pt>
                <c:pt idx="1">
                  <c:v>34727</c:v>
                </c:pt>
                <c:pt idx="2">
                  <c:v>63713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23194</c:v>
                </c:pt>
                <c:pt idx="1">
                  <c:v>41981</c:v>
                </c:pt>
                <c:pt idx="2">
                  <c:v>81541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685824"/>
        <c:axId val="329728384"/>
      </c:barChart>
      <c:catAx>
        <c:axId val="32868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728384"/>
        <c:crosses val="autoZero"/>
        <c:auto val="1"/>
        <c:lblAlgn val="ctr"/>
        <c:lblOffset val="100"/>
        <c:noMultiLvlLbl val="0"/>
      </c:catAx>
      <c:valAx>
        <c:axId val="329728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868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56604</c:v>
                </c:pt>
                <c:pt idx="1">
                  <c:v>102598</c:v>
                </c:pt>
                <c:pt idx="2">
                  <c:v>152784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39954</c:v>
                </c:pt>
                <c:pt idx="1">
                  <c:v>71162</c:v>
                </c:pt>
                <c:pt idx="2">
                  <c:v>143010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817472"/>
        <c:axId val="329898240"/>
      </c:barChart>
      <c:catAx>
        <c:axId val="32981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898240"/>
        <c:crosses val="autoZero"/>
        <c:auto val="1"/>
        <c:lblAlgn val="ctr"/>
        <c:lblOffset val="100"/>
        <c:noMultiLvlLbl val="0"/>
      </c:catAx>
      <c:valAx>
        <c:axId val="329898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981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9684224"/>
        <c:axId val="299685760"/>
      </c:barChart>
      <c:catAx>
        <c:axId val="29968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685760"/>
        <c:crosses val="autoZero"/>
        <c:auto val="1"/>
        <c:lblAlgn val="ctr"/>
        <c:lblOffset val="100"/>
        <c:noMultiLvlLbl val="0"/>
      </c:catAx>
      <c:valAx>
        <c:axId val="299685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968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29.3</c:v>
                </c:pt>
                <c:pt idx="1">
                  <c:v>30.7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34.200000000000003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9880448"/>
        <c:axId val="299881984"/>
      </c:barChart>
      <c:catAx>
        <c:axId val="2998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81984"/>
        <c:crosses val="autoZero"/>
        <c:auto val="1"/>
        <c:lblAlgn val="ctr"/>
        <c:lblOffset val="100"/>
        <c:noMultiLvlLbl val="0"/>
      </c:catAx>
      <c:valAx>
        <c:axId val="299881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80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1219.8140000000001</c:v>
                </c:pt>
                <c:pt idx="1">
                  <c:v>1388.6869999999999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227968"/>
        <c:axId val="300233856"/>
      </c:barChart>
      <c:catAx>
        <c:axId val="300227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33856"/>
        <c:crosses val="autoZero"/>
        <c:auto val="1"/>
        <c:lblAlgn val="ctr"/>
        <c:lblOffset val="100"/>
        <c:noMultiLvlLbl val="0"/>
      </c:catAx>
      <c:valAx>
        <c:axId val="300233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2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37764.370000000003</c:v>
                </c:pt>
                <c:pt idx="1">
                  <c:v>69294.61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305024"/>
        <c:axId val="300306816"/>
      </c:barChart>
      <c:catAx>
        <c:axId val="30030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06816"/>
        <c:crosses val="autoZero"/>
        <c:auto val="1"/>
        <c:lblAlgn val="ctr"/>
        <c:lblOffset val="100"/>
        <c:noMultiLvlLbl val="0"/>
      </c:catAx>
      <c:valAx>
        <c:axId val="3003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0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104</c:v>
                </c:pt>
                <c:pt idx="1">
                  <c:v>98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97</c:v>
                </c:pt>
                <c:pt idx="1">
                  <c:v>87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349312"/>
        <c:axId val="300350848"/>
      </c:barChart>
      <c:catAx>
        <c:axId val="3003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50848"/>
        <c:crosses val="autoZero"/>
        <c:auto val="1"/>
        <c:lblAlgn val="ctr"/>
        <c:lblOffset val="100"/>
        <c:noMultiLvlLbl val="0"/>
      </c:catAx>
      <c:valAx>
        <c:axId val="3003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49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256"/>
        <c:axId val="193788160"/>
      </c:barChart>
      <c:catAx>
        <c:axId val="1937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auto val="1"/>
        <c:lblAlgn val="ctr"/>
        <c:lblOffset val="100"/>
        <c:noMultiLvlLbl val="0"/>
      </c:catAx>
      <c:valAx>
        <c:axId val="19378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4568</c:v>
                </c:pt>
                <c:pt idx="1">
                  <c:v>5429</c:v>
                </c:pt>
                <c:pt idx="2">
                  <c:v>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4396</c:v>
                </c:pt>
                <c:pt idx="1">
                  <c:v>5269</c:v>
                </c:pt>
                <c:pt idx="2">
                  <c:v>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992"/>
        <c:axId val="59549184"/>
      </c:barChart>
      <c:catAx>
        <c:axId val="59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auto val="1"/>
        <c:lblAlgn val="ctr"/>
        <c:lblOffset val="100"/>
        <c:noMultiLvlLbl val="0"/>
      </c:catAx>
      <c:valAx>
        <c:axId val="5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1106</c:v>
                </c:pt>
                <c:pt idx="1">
                  <c:v>1578</c:v>
                </c:pt>
                <c:pt idx="2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511</c:v>
                </c:pt>
                <c:pt idx="1">
                  <c:v>631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17633</c:v>
                </c:pt>
                <c:pt idx="1">
                  <c:v>15432</c:v>
                </c:pt>
                <c:pt idx="2">
                  <c:v>14460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14934</c:v>
                </c:pt>
                <c:pt idx="1">
                  <c:v>13096</c:v>
                </c:pt>
                <c:pt idx="2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424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auto val="1"/>
        <c:lblAlgn val="ctr"/>
        <c:lblOffset val="100"/>
        <c:noMultiLvlLbl val="0"/>
      </c:catAx>
      <c:valAx>
        <c:axId val="1468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53.7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29.3</c:v>
                </c:pt>
                <c:pt idx="1">
                  <c:v>26.4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16.8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5.8</c:v>
                </c:pt>
                <c:pt idx="1">
                  <c:v>56.8</c:v>
                </c:pt>
                <c:pt idx="2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720"/>
        <c:axId val="150164608"/>
      </c:barChart>
      <c:catAx>
        <c:axId val="150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608"/>
        <c:crosses val="autoZero"/>
        <c:auto val="1"/>
        <c:lblAlgn val="ctr"/>
        <c:lblOffset val="100"/>
        <c:noMultiLvlLbl val="0"/>
      </c:catAx>
      <c:valAx>
        <c:axId val="15016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2034</c:v>
                </c:pt>
                <c:pt idx="1">
                  <c:v>3760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1660</c:v>
                </c:pt>
                <c:pt idx="1">
                  <c:v>3739</c:v>
                </c:pt>
                <c:pt idx="2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424"/>
        <c:axId val="150373504"/>
      </c:barChart>
      <c:catAx>
        <c:axId val="1503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504"/>
        <c:crosses val="autoZero"/>
        <c:auto val="1"/>
        <c:lblAlgn val="ctr"/>
        <c:lblOffset val="100"/>
        <c:noMultiLvlLbl val="0"/>
      </c:catAx>
      <c:valAx>
        <c:axId val="15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513</c:v>
                </c:pt>
                <c:pt idx="1">
                  <c:v>949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394</c:v>
                </c:pt>
                <c:pt idx="1">
                  <c:v>997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26457</c:v>
                </c:pt>
                <c:pt idx="1">
                  <c:v>24856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160"/>
        <c:axId val="198493696"/>
      </c:barChart>
      <c:catAx>
        <c:axId val="1984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auto val="1"/>
        <c:lblAlgn val="ctr"/>
        <c:lblOffset val="100"/>
        <c:noMultiLvlLbl val="0"/>
      </c:catAx>
      <c:valAx>
        <c:axId val="198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17899</c:v>
                </c:pt>
                <c:pt idx="1">
                  <c:v>15649</c:v>
                </c:pt>
                <c:pt idx="2">
                  <c:v>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353</c:v>
                </c:pt>
                <c:pt idx="1">
                  <c:v>325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491</c:v>
                </c:pt>
                <c:pt idx="1">
                  <c:v>490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0160"/>
        <c:axId val="152814720"/>
      </c:barChart>
      <c:catAx>
        <c:axId val="152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248</c:v>
                </c:pt>
                <c:pt idx="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5088"/>
        <c:axId val="153308160"/>
      </c:barChart>
      <c:catAx>
        <c:axId val="15330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1219.8140000000001</c:v>
                </c:pt>
                <c:pt idx="1">
                  <c:v>1388.6869999999999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101637</c:v>
                </c:pt>
                <c:pt idx="1">
                  <c:v>98063</c:v>
                </c:pt>
                <c:pt idx="2">
                  <c:v>95175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</c:v>
                </c:pt>
                <c:pt idx="1">
                  <c:v>3.7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17.2</c:v>
                </c:pt>
                <c:pt idx="1">
                  <c:v>8.6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16.563586438063428</c:v>
                </c:pt>
                <c:pt idx="1">
                  <c:v>60.671195817639337</c:v>
                </c:pt>
                <c:pt idx="2">
                  <c:v>22.765217744297242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289</c:v>
                </c:pt>
                <c:pt idx="1">
                  <c:v>278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472"/>
        <c:axId val="154315008"/>
      </c:barChart>
      <c:catAx>
        <c:axId val="15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2034</c:v>
                </c:pt>
                <c:pt idx="1">
                  <c:v>3760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1660</c:v>
                </c:pt>
                <c:pt idx="1">
                  <c:v>3739</c:v>
                </c:pt>
                <c:pt idx="2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2320"/>
        <c:axId val="199354240"/>
      </c:barChart>
      <c:catAx>
        <c:axId val="1993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240"/>
        <c:crosses val="autoZero"/>
        <c:auto val="1"/>
        <c:lblAlgn val="ctr"/>
        <c:lblOffset val="100"/>
        <c:noMultiLvlLbl val="0"/>
      </c:catAx>
      <c:valAx>
        <c:axId val="1993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432"/>
        <c:axId val="154798720"/>
      </c:barChart>
      <c:catAx>
        <c:axId val="1547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auto val="1"/>
        <c:lblAlgn val="ctr"/>
        <c:lblOffset val="100"/>
        <c:noMultiLvlLbl val="0"/>
      </c:catAx>
      <c:valAx>
        <c:axId val="1547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95.6</c:v>
                </c:pt>
                <c:pt idx="1">
                  <c:v>102.9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</c:v>
                </c:pt>
                <c:pt idx="1">
                  <c:v>96.7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6655</c:v>
                </c:pt>
                <c:pt idx="1">
                  <c:v>5411</c:v>
                </c:pt>
                <c:pt idx="2">
                  <c:v>5030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234</c:v>
                </c:pt>
                <c:pt idx="1">
                  <c:v>271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335</c:v>
                </c:pt>
                <c:pt idx="1">
                  <c:v>326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1309</c:v>
                </c:pt>
                <c:pt idx="1">
                  <c:v>1358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1899</c:v>
                </c:pt>
                <c:pt idx="1">
                  <c:v>2127</c:v>
                </c:pt>
                <c:pt idx="2">
                  <c:v>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2.2178921760511718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2.197595084624373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2.2265909295197996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2.4060752094224895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2.5539540183891649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2.9042238247259169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3.053552425937363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3.3983130217439843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3.5105269414892843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3.5754776340550403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3.3962833126013043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3.5090771492445132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3.4583344206775166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3.8941419694557768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3.633759282294847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2.1944055416858763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1.7185837269519277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1.1789710534480409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2.2956010403709151</c:v>
                </c:pt>
                <c:pt idx="1">
                  <c:v>2.3489533949784995</c:v>
                </c:pt>
                <c:pt idx="2">
                  <c:v>2.3701203617521611</c:v>
                </c:pt>
                <c:pt idx="3">
                  <c:v>2.5432255557778571</c:v>
                </c:pt>
                <c:pt idx="4">
                  <c:v>2.6220942538934171</c:v>
                </c:pt>
                <c:pt idx="5">
                  <c:v>3.0283260408783419</c:v>
                </c:pt>
                <c:pt idx="6">
                  <c:v>3.1712755562127946</c:v>
                </c:pt>
                <c:pt idx="7">
                  <c:v>3.4710925924315044</c:v>
                </c:pt>
                <c:pt idx="8">
                  <c:v>3.5873659304621648</c:v>
                </c:pt>
                <c:pt idx="9">
                  <c:v>3.5557604595261498</c:v>
                </c:pt>
                <c:pt idx="10">
                  <c:v>3.3327824122803205</c:v>
                </c:pt>
                <c:pt idx="11">
                  <c:v>3.2446350437982239</c:v>
                </c:pt>
                <c:pt idx="12">
                  <c:v>3.2556534648584856</c:v>
                </c:pt>
                <c:pt idx="13">
                  <c:v>3.4006326893356182</c:v>
                </c:pt>
                <c:pt idx="14">
                  <c:v>3.0158578275733086</c:v>
                </c:pt>
                <c:pt idx="15">
                  <c:v>1.6904577574033641</c:v>
                </c:pt>
                <c:pt idx="16">
                  <c:v>1.2659585881343205</c:v>
                </c:pt>
                <c:pt idx="17">
                  <c:v>0.77244930801416156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0.25986607405855827</c:v>
                </c:pt>
                <c:pt idx="1">
                  <c:v>0.27097078228086713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1.2050716431783519</c:v>
                </c:pt>
                <c:pt idx="1">
                  <c:v>0.68470366468924992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6.9123066550588792</c:v>
                </c:pt>
                <c:pt idx="1">
                  <c:v>2.6154571159283697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17.597580692670732</c:v>
                </c:pt>
                <c:pt idx="1">
                  <c:v>13.876337528413815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48.798528516537829</c:v>
                </c:pt>
                <c:pt idx="1">
                  <c:v>58.521372733824919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6.5477086619842781</c:v>
                </c:pt>
                <c:pt idx="1">
                  <c:v>7.1644397627099856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18.678937756511381</c:v>
                </c:pt>
                <c:pt idx="1">
                  <c:v>16.8667184121528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27.542530977737922</c:v>
                </c:pt>
                <c:pt idx="1">
                  <c:v>23.50307700837168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24.064122117417572</c:v>
                </c:pt>
                <c:pt idx="1">
                  <c:v>27.78178189277596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48.077841998808672</c:v>
                </c:pt>
                <c:pt idx="1">
                  <c:v>48.351998669401787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0.31550490603583137</c:v>
                </c:pt>
                <c:pt idx="1">
                  <c:v>0.36314242945057384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136"/>
        <c:axId val="159676672"/>
      </c:barChart>
      <c:catAx>
        <c:axId val="15967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672"/>
        <c:crosses val="autoZero"/>
        <c:auto val="1"/>
        <c:lblAlgn val="ctr"/>
        <c:lblOffset val="100"/>
        <c:noMultiLvlLbl val="0"/>
      </c:catAx>
      <c:valAx>
        <c:axId val="15967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16</c:v>
                </c:pt>
                <c:pt idx="1">
                  <c:v>15</c:v>
                </c:pt>
                <c:pt idx="2">
                  <c:v>163</c:v>
                </c:pt>
                <c:pt idx="3">
                  <c:v>201</c:v>
                </c:pt>
                <c:pt idx="4">
                  <c:v>199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14</c:v>
                </c:pt>
                <c:pt idx="1">
                  <c:v>18</c:v>
                </c:pt>
                <c:pt idx="2">
                  <c:v>184</c:v>
                </c:pt>
                <c:pt idx="3">
                  <c:v>186</c:v>
                </c:pt>
                <c:pt idx="4">
                  <c:v>136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120"/>
        <c:axId val="160027008"/>
      </c:barChart>
      <c:catAx>
        <c:axId val="16002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008"/>
        <c:crosses val="autoZero"/>
        <c:auto val="1"/>
        <c:lblAlgn val="ctr"/>
        <c:lblOffset val="100"/>
        <c:noMultiLvlLbl val="0"/>
      </c:catAx>
      <c:valAx>
        <c:axId val="160027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513</c:v>
                </c:pt>
                <c:pt idx="1">
                  <c:v>949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394</c:v>
                </c:pt>
                <c:pt idx="1">
                  <c:v>997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896"/>
        <c:axId val="199966720"/>
      </c:barChart>
      <c:catAx>
        <c:axId val="1998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auto val="1"/>
        <c:lblAlgn val="ctr"/>
        <c:lblOffset val="100"/>
        <c:noMultiLvlLbl val="0"/>
      </c:catAx>
      <c:valAx>
        <c:axId val="19996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0.81</c:v>
                </c:pt>
                <c:pt idx="1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10</c:v>
                </c:pt>
                <c:pt idx="1">
                  <c:v>62.103041589075112</c:v>
                </c:pt>
                <c:pt idx="2">
                  <c:v>16.383104512908101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90</c:v>
                </c:pt>
                <c:pt idx="1">
                  <c:v>37.896958410924888</c:v>
                </c:pt>
                <c:pt idx="2">
                  <c:v>83.616895487091909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648"/>
        <c:axId val="160822016"/>
      </c:barChart>
      <c:catAx>
        <c:axId val="160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1529</c:v>
                </c:pt>
                <c:pt idx="1">
                  <c:v>1450</c:v>
                </c:pt>
                <c:pt idx="2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1587</c:v>
                </c:pt>
                <c:pt idx="1">
                  <c:v>1532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816"/>
        <c:axId val="160996352"/>
      </c:barChart>
      <c:catAx>
        <c:axId val="16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3098</c:v>
                </c:pt>
                <c:pt idx="1">
                  <c:v>3515</c:v>
                </c:pt>
                <c:pt idx="2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3437</c:v>
                </c:pt>
                <c:pt idx="1">
                  <c:v>4021</c:v>
                </c:pt>
                <c:pt idx="2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25.569810425603418</c:v>
                </c:pt>
                <c:pt idx="1">
                  <c:v>30.477548111190305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28.805819676992112</c:v>
                </c:pt>
                <c:pt idx="1">
                  <c:v>28.285816108339272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17.591476070927314</c:v>
                </c:pt>
                <c:pt idx="1">
                  <c:v>19.842005226894749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14.689544744697255</c:v>
                </c:pt>
                <c:pt idx="1">
                  <c:v>15.305298170586838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7.0176132207879496</c:v>
                </c:pt>
                <c:pt idx="1">
                  <c:v>4.2539795675932526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6.325735860991955</c:v>
                </c:pt>
                <c:pt idx="1">
                  <c:v>1.8353528153955807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512"/>
        <c:axId val="161922432"/>
      </c:barChart>
      <c:catAx>
        <c:axId val="16192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432"/>
        <c:crosses val="autoZero"/>
        <c:auto val="1"/>
        <c:lblAlgn val="ctr"/>
        <c:lblOffset val="100"/>
        <c:noMultiLvlLbl val="0"/>
      </c:catAx>
      <c:valAx>
        <c:axId val="16192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</c:v>
                </c:pt>
                <c:pt idx="1">
                  <c:v>41.12</c:v>
                </c:pt>
                <c:pt idx="2">
                  <c:v>4.75</c:v>
                </c:pt>
                <c:pt idx="3">
                  <c:v>0.68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56.69</c:v>
                </c:pt>
                <c:pt idx="1">
                  <c:v>36.44</c:v>
                </c:pt>
                <c:pt idx="2">
                  <c:v>5.76</c:v>
                </c:pt>
                <c:pt idx="3">
                  <c:v>0.83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60386</c:v>
                </c:pt>
                <c:pt idx="1">
                  <c:v>68390</c:v>
                </c:pt>
                <c:pt idx="2">
                  <c:v>78163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53374</c:v>
                </c:pt>
                <c:pt idx="1">
                  <c:v>55556</c:v>
                </c:pt>
                <c:pt idx="2">
                  <c:v>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57450</c:v>
                </c:pt>
                <c:pt idx="1">
                  <c:v>59334</c:v>
                </c:pt>
                <c:pt idx="2">
                  <c:v>60196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768"/>
        <c:axId val="164366592"/>
      </c:barChart>
      <c:catAx>
        <c:axId val="163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auto val="1"/>
        <c:lblAlgn val="ctr"/>
        <c:lblOffset val="100"/>
        <c:noMultiLvlLbl val="0"/>
      </c:catAx>
      <c:valAx>
        <c:axId val="164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38.5</c:v>
                </c:pt>
                <c:pt idx="1">
                  <c:v>23.9</c:v>
                </c:pt>
                <c:pt idx="2">
                  <c:v>2.2000000000000002</c:v>
                </c:pt>
                <c:pt idx="3">
                  <c:v>35.400000000000006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75.885492479378939</c:v>
                </c:pt>
                <c:pt idx="1">
                  <c:v>84.772635814889341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24.114507520621061</c:v>
                </c:pt>
                <c:pt idx="1">
                  <c:v>15.227364185110664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26457</c:v>
                </c:pt>
                <c:pt idx="1">
                  <c:v>24856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12.4</c:v>
                </c:pt>
                <c:pt idx="1">
                  <c:v>12.5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3.92</c:v>
                </c:pt>
                <c:pt idx="1">
                  <c:v>5.52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10.08</c:v>
                </c:pt>
                <c:pt idx="1">
                  <c:v>7.83</c:v>
                </c:pt>
                <c:pt idx="2">
                  <c:v>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25869</c:v>
                </c:pt>
                <c:pt idx="1">
                  <c:v>34727</c:v>
                </c:pt>
                <c:pt idx="2">
                  <c:v>63713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23194</c:v>
                </c:pt>
                <c:pt idx="1">
                  <c:v>41981</c:v>
                </c:pt>
                <c:pt idx="2">
                  <c:v>81541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5824"/>
        <c:axId val="186857728"/>
      </c:barChart>
      <c:catAx>
        <c:axId val="1868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7728"/>
        <c:crosses val="autoZero"/>
        <c:auto val="1"/>
        <c:lblAlgn val="ctr"/>
        <c:lblOffset val="100"/>
        <c:noMultiLvlLbl val="0"/>
      </c:catAx>
      <c:valAx>
        <c:axId val="186857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56604</c:v>
                </c:pt>
                <c:pt idx="1">
                  <c:v>102598</c:v>
                </c:pt>
                <c:pt idx="2">
                  <c:v>152784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39954</c:v>
                </c:pt>
                <c:pt idx="1">
                  <c:v>71162</c:v>
                </c:pt>
                <c:pt idx="2">
                  <c:v>143010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080"/>
        <c:axId val="189343616"/>
      </c:barChart>
      <c:catAx>
        <c:axId val="1893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3616"/>
        <c:crosses val="autoZero"/>
        <c:auto val="1"/>
        <c:lblAlgn val="ctr"/>
        <c:lblOffset val="100"/>
        <c:noMultiLvlLbl val="0"/>
      </c:catAx>
      <c:valAx>
        <c:axId val="18934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424"/>
        <c:axId val="189460864"/>
      </c:barChart>
      <c:catAx>
        <c:axId val="18941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0864"/>
        <c:crosses val="autoZero"/>
        <c:auto val="1"/>
        <c:lblAlgn val="ctr"/>
        <c:lblOffset val="100"/>
        <c:noMultiLvlLbl val="0"/>
      </c:catAx>
      <c:valAx>
        <c:axId val="189460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29.3</c:v>
                </c:pt>
                <c:pt idx="1">
                  <c:v>30.7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34.200000000000003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37764.370000000003</c:v>
                </c:pt>
                <c:pt idx="1">
                  <c:v>69294.61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1632"/>
        <c:axId val="189943168"/>
      </c:barChart>
      <c:catAx>
        <c:axId val="18994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auto val="1"/>
        <c:lblAlgn val="ctr"/>
        <c:lblOffset val="100"/>
        <c:noMultiLvlLbl val="0"/>
      </c:catAx>
      <c:valAx>
        <c:axId val="1899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104</c:v>
                </c:pt>
                <c:pt idx="1">
                  <c:v>98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97</c:v>
                </c:pt>
                <c:pt idx="1">
                  <c:v>87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512"/>
        <c:axId val="190130048"/>
      </c:barChart>
      <c:catAx>
        <c:axId val="1901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auto val="1"/>
        <c:lblAlgn val="ctr"/>
        <c:lblOffset val="100"/>
        <c:noMultiLvlLbl val="0"/>
      </c:catAx>
      <c:valAx>
        <c:axId val="1901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175983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168894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303853</v>
      </c>
      <c r="C4" s="35">
        <v>148998</v>
      </c>
      <c r="D4" s="63">
        <v>154855</v>
      </c>
      <c r="E4" s="211"/>
    </row>
    <row r="5" spans="1:5" ht="30" x14ac:dyDescent="0.25">
      <c r="A5" s="201" t="s">
        <v>716</v>
      </c>
      <c r="B5" s="72">
        <v>319989</v>
      </c>
      <c r="C5" s="61">
        <v>155888</v>
      </c>
      <c r="D5" s="111">
        <v>164101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46182</v>
      </c>
      <c r="C4" s="71">
        <v>61510</v>
      </c>
    </row>
    <row r="5" spans="1:6" x14ac:dyDescent="0.25">
      <c r="A5" s="286" t="s">
        <v>719</v>
      </c>
      <c r="B5" s="214">
        <v>23573</v>
      </c>
      <c r="C5" s="214">
        <v>26346</v>
      </c>
    </row>
    <row r="6" spans="1:6" x14ac:dyDescent="0.25">
      <c r="A6" s="286" t="s">
        <v>720</v>
      </c>
      <c r="B6" s="214">
        <v>24871</v>
      </c>
      <c r="C6" s="214">
        <v>26219</v>
      </c>
    </row>
    <row r="7" spans="1:6" x14ac:dyDescent="0.25">
      <c r="A7" s="286" t="s">
        <v>721</v>
      </c>
      <c r="B7" s="214">
        <v>48142</v>
      </c>
      <c r="C7" s="214">
        <v>41642</v>
      </c>
    </row>
    <row r="8" spans="1:6" x14ac:dyDescent="0.25">
      <c r="A8" s="286" t="s">
        <v>722</v>
      </c>
      <c r="B8" s="214">
        <v>304</v>
      </c>
      <c r="C8" s="214">
        <v>991</v>
      </c>
    </row>
    <row r="9" spans="1:6" x14ac:dyDescent="0.25">
      <c r="A9" s="286" t="s">
        <v>723</v>
      </c>
      <c r="B9" s="214">
        <v>15809</v>
      </c>
      <c r="C9" s="214">
        <v>14708</v>
      </c>
    </row>
    <row r="10" spans="1:6" ht="30" x14ac:dyDescent="0.25">
      <c r="A10" s="293" t="s">
        <v>724</v>
      </c>
      <c r="B10" s="214">
        <v>24978</v>
      </c>
      <c r="C10" s="214">
        <v>3522</v>
      </c>
    </row>
    <row r="11" spans="1:6" x14ac:dyDescent="0.25">
      <c r="A11" s="286" t="s">
        <v>887</v>
      </c>
      <c r="B11" s="214">
        <v>7494</v>
      </c>
      <c r="C11" s="214">
        <v>10028</v>
      </c>
    </row>
    <row r="12" spans="1:6" x14ac:dyDescent="0.25">
      <c r="A12" s="294" t="s">
        <v>16</v>
      </c>
      <c r="B12" s="1">
        <f>SUM(B4:B11)</f>
        <v>191353</v>
      </c>
      <c r="C12" s="1">
        <f>SUM(C4:C11)</f>
        <v>184966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58690</v>
      </c>
      <c r="C19" s="71">
        <v>64264</v>
      </c>
    </row>
    <row r="20" spans="1:3" x14ac:dyDescent="0.25">
      <c r="A20" s="286" t="s">
        <v>719</v>
      </c>
      <c r="B20" s="214">
        <v>12172</v>
      </c>
      <c r="C20" s="214">
        <v>14352</v>
      </c>
    </row>
    <row r="21" spans="1:3" x14ac:dyDescent="0.25">
      <c r="A21" s="286" t="s">
        <v>720</v>
      </c>
      <c r="B21" s="214">
        <v>22812</v>
      </c>
      <c r="C21" s="214">
        <v>24071</v>
      </c>
    </row>
    <row r="22" spans="1:3" x14ac:dyDescent="0.25">
      <c r="A22" s="286" t="s">
        <v>721</v>
      </c>
      <c r="B22" s="214">
        <v>45453</v>
      </c>
      <c r="C22" s="214">
        <v>39165</v>
      </c>
    </row>
    <row r="23" spans="1:3" x14ac:dyDescent="0.25">
      <c r="A23" s="286" t="s">
        <v>722</v>
      </c>
      <c r="B23" s="214">
        <v>149</v>
      </c>
      <c r="C23" s="214">
        <v>345</v>
      </c>
    </row>
    <row r="24" spans="1:3" x14ac:dyDescent="0.25">
      <c r="A24" s="286" t="s">
        <v>723</v>
      </c>
      <c r="B24" s="214">
        <v>12696</v>
      </c>
      <c r="C24" s="214">
        <v>10956</v>
      </c>
    </row>
    <row r="25" spans="1:3" ht="30" x14ac:dyDescent="0.25">
      <c r="A25" s="293" t="s">
        <v>724</v>
      </c>
      <c r="B25" s="214">
        <v>16905</v>
      </c>
      <c r="C25" s="214">
        <v>3365</v>
      </c>
    </row>
    <row r="26" spans="1:3" x14ac:dyDescent="0.25">
      <c r="A26" s="286" t="s">
        <v>887</v>
      </c>
      <c r="B26" s="214">
        <v>6706</v>
      </c>
      <c r="C26" s="214">
        <v>11849</v>
      </c>
    </row>
    <row r="27" spans="1:3" x14ac:dyDescent="0.25">
      <c r="A27" s="294" t="s">
        <v>16</v>
      </c>
      <c r="B27" s="1">
        <f>SUM(B19:B26)</f>
        <v>175583</v>
      </c>
      <c r="C27" s="1">
        <f>SUM(C19:C26)</f>
        <v>168367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73.83</v>
      </c>
      <c r="C4" s="1018">
        <v>71.099999999999994</v>
      </c>
      <c r="D4" s="1018">
        <v>76.760000000000005</v>
      </c>
      <c r="E4" s="1019">
        <v>131</v>
      </c>
      <c r="F4" s="1019">
        <v>158.80000000000001</v>
      </c>
      <c r="G4" s="1020">
        <v>44.2</v>
      </c>
      <c r="H4" s="1021">
        <v>43</v>
      </c>
      <c r="I4" s="1022">
        <v>45.3</v>
      </c>
      <c r="J4" s="1019">
        <v>8.1</v>
      </c>
    </row>
    <row r="5" spans="1:12" x14ac:dyDescent="0.25">
      <c r="A5" s="498">
        <v>2021</v>
      </c>
      <c r="B5" s="757">
        <v>72.459999999999994</v>
      </c>
      <c r="C5" s="758">
        <v>69.67</v>
      </c>
      <c r="D5" s="758">
        <v>75.5</v>
      </c>
      <c r="E5" s="1023">
        <v>130</v>
      </c>
      <c r="F5" s="1023">
        <v>157.69999999999999</v>
      </c>
      <c r="G5" s="1024">
        <v>44.2</v>
      </c>
      <c r="H5" s="1025">
        <v>43</v>
      </c>
      <c r="I5" s="1026">
        <v>45.3</v>
      </c>
      <c r="J5" s="1023">
        <v>8.5</v>
      </c>
    </row>
    <row r="6" spans="1:12" x14ac:dyDescent="0.25">
      <c r="A6" s="499">
        <v>2022</v>
      </c>
      <c r="B6" s="1011">
        <v>75.56</v>
      </c>
      <c r="C6" s="1012">
        <v>73.34</v>
      </c>
      <c r="D6" s="1012">
        <v>77.849999999999994</v>
      </c>
      <c r="E6" s="1013">
        <v>126</v>
      </c>
      <c r="F6" s="1013">
        <v>158.4</v>
      </c>
      <c r="G6" s="1014">
        <v>44.2</v>
      </c>
      <c r="H6" s="1015">
        <v>43.1</v>
      </c>
      <c r="I6" s="1016">
        <v>45.3</v>
      </c>
      <c r="J6" s="1013">
        <v>7.8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8.5</v>
      </c>
    </row>
    <row r="13" spans="1:12" x14ac:dyDescent="0.25">
      <c r="A13" s="633">
        <f t="shared" si="0"/>
        <v>2022</v>
      </c>
      <c r="B13" s="627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112267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117510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78163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26587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105911</v>
      </c>
      <c r="C5" s="70">
        <v>110824</v>
      </c>
      <c r="D5" s="55">
        <v>57450</v>
      </c>
      <c r="E5" s="110">
        <v>53374</v>
      </c>
      <c r="F5" s="55">
        <v>31</v>
      </c>
      <c r="G5" s="55">
        <v>32.700000000000003</v>
      </c>
      <c r="H5" s="110">
        <v>29.3</v>
      </c>
      <c r="I5" s="55"/>
      <c r="J5" s="70"/>
      <c r="K5" s="55"/>
      <c r="L5" s="55"/>
      <c r="M5" s="71">
        <v>101</v>
      </c>
      <c r="N5" s="71">
        <v>97</v>
      </c>
      <c r="O5" s="71">
        <v>104</v>
      </c>
    </row>
    <row r="6" spans="1:16" x14ac:dyDescent="0.25">
      <c r="A6" s="215">
        <v>2021</v>
      </c>
      <c r="B6" s="212">
        <v>109994</v>
      </c>
      <c r="C6" s="212">
        <v>114890</v>
      </c>
      <c r="D6" s="58">
        <v>59334</v>
      </c>
      <c r="E6" s="160">
        <v>55556</v>
      </c>
      <c r="F6" s="58">
        <v>32.4</v>
      </c>
      <c r="G6" s="58">
        <v>34.200000000000003</v>
      </c>
      <c r="H6" s="160">
        <v>30.7</v>
      </c>
      <c r="I6" s="58">
        <v>60386</v>
      </c>
      <c r="J6" s="212">
        <v>32567</v>
      </c>
      <c r="K6" s="58">
        <v>14934</v>
      </c>
      <c r="L6" s="58">
        <v>17633</v>
      </c>
      <c r="M6" s="214">
        <v>93</v>
      </c>
      <c r="N6" s="214">
        <v>87</v>
      </c>
      <c r="O6" s="214">
        <v>98</v>
      </c>
    </row>
    <row r="7" spans="1:16" x14ac:dyDescent="0.25">
      <c r="A7" s="229">
        <v>2022</v>
      </c>
      <c r="B7" s="167">
        <v>112267</v>
      </c>
      <c r="C7" s="167">
        <v>117510</v>
      </c>
      <c r="D7" s="94">
        <v>60196</v>
      </c>
      <c r="E7" s="169">
        <v>57314</v>
      </c>
      <c r="F7" s="94">
        <v>34.1</v>
      </c>
      <c r="G7" s="58">
        <v>35.6</v>
      </c>
      <c r="H7" s="160">
        <v>32.6</v>
      </c>
      <c r="I7" s="94">
        <v>68390</v>
      </c>
      <c r="J7" s="167">
        <v>28528</v>
      </c>
      <c r="K7" s="94">
        <v>13096</v>
      </c>
      <c r="L7" s="94">
        <v>15432</v>
      </c>
      <c r="M7" s="214">
        <v>83</v>
      </c>
      <c r="N7" s="214">
        <v>78</v>
      </c>
      <c r="O7" s="214">
        <v>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78163</v>
      </c>
      <c r="J8" s="1072">
        <v>26587</v>
      </c>
      <c r="K8" s="1073">
        <v>12127</v>
      </c>
      <c r="L8" s="1073">
        <v>14460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60386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68390</v>
      </c>
      <c r="F14" s="514">
        <f>A5</f>
        <v>2020</v>
      </c>
      <c r="G14" s="310">
        <f>IF(ISBLANK(E5),"",E5)</f>
        <v>53374</v>
      </c>
      <c r="H14" s="310">
        <f>IF(ISBLANK(D5),"",D5)</f>
        <v>57450</v>
      </c>
      <c r="K14" s="514">
        <f>A6</f>
        <v>2021</v>
      </c>
      <c r="L14" s="310">
        <f>IF(ISBLANK(L6),"",L6)</f>
        <v>17633</v>
      </c>
      <c r="M14" s="310">
        <f>IF(ISBLANK(K6),"",K6)</f>
        <v>14934</v>
      </c>
    </row>
    <row r="15" spans="1:16" x14ac:dyDescent="0.25">
      <c r="A15" s="481">
        <f>A8</f>
        <v>2023</v>
      </c>
      <c r="B15" s="311">
        <f t="shared" si="0"/>
        <v>78163</v>
      </c>
      <c r="F15" s="486">
        <f t="shared" ref="F15:F16" si="1">A6</f>
        <v>2021</v>
      </c>
      <c r="G15" s="479">
        <f t="shared" ref="G15:G16" si="2">IF(ISBLANK(E6),"",E6)</f>
        <v>55556</v>
      </c>
      <c r="H15" s="479">
        <f t="shared" ref="H15:H16" si="3">IF(ISBLANK(D6),"",D6)</f>
        <v>59334</v>
      </c>
      <c r="K15" s="486">
        <f>A7</f>
        <v>2022</v>
      </c>
      <c r="L15" s="479">
        <f t="shared" ref="L15:L16" si="4">IF(ISBLANK(L7),"",L7)</f>
        <v>15432</v>
      </c>
      <c r="M15" s="479">
        <f t="shared" ref="M15:M16" si="5">IF(ISBLANK(K7),"",K7)</f>
        <v>13096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57314</v>
      </c>
      <c r="H16" s="311">
        <f t="shared" si="3"/>
        <v>60196</v>
      </c>
      <c r="K16" s="481">
        <f>A8</f>
        <v>2023</v>
      </c>
      <c r="L16" s="311">
        <f t="shared" si="4"/>
        <v>14460</v>
      </c>
      <c r="M16" s="311">
        <f t="shared" si="5"/>
        <v>12127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105911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109994</v>
      </c>
      <c r="C21" s="373"/>
      <c r="D21" s="197"/>
      <c r="F21" s="514">
        <f>A5</f>
        <v>2020</v>
      </c>
      <c r="G21" s="310">
        <f>IF(ISBLANK(E5),"",E5)</f>
        <v>53374</v>
      </c>
      <c r="H21" s="310">
        <f>IF(ISBLANK(D5),"",D5)</f>
        <v>57450</v>
      </c>
      <c r="K21" s="514">
        <f>A6</f>
        <v>2021</v>
      </c>
      <c r="L21" s="310">
        <f>IF(ISBLANK(L6),"",L6)</f>
        <v>17633</v>
      </c>
      <c r="M21" s="310">
        <f>IF(ISBLANK(K6),"",K6)</f>
        <v>14934</v>
      </c>
    </row>
    <row r="22" spans="1:15" x14ac:dyDescent="0.25">
      <c r="A22" s="481">
        <f t="shared" si="6"/>
        <v>2022</v>
      </c>
      <c r="B22" s="311">
        <f t="shared" si="7"/>
        <v>112267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55556</v>
      </c>
      <c r="H22" s="479">
        <f t="shared" ref="H22:H23" si="10">IF(ISBLANK(D6),"",D6)</f>
        <v>59334</v>
      </c>
      <c r="K22" s="486">
        <f>A7</f>
        <v>2022</v>
      </c>
      <c r="L22" s="479">
        <f>IF(ISBLANK(L7),"",L7)</f>
        <v>15432</v>
      </c>
      <c r="M22" s="479">
        <f>IF(ISBLANK(K7),"",K7)</f>
        <v>13096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57314</v>
      </c>
      <c r="H23" s="311">
        <f t="shared" si="10"/>
        <v>60196</v>
      </c>
      <c r="K23" s="481">
        <f>A8</f>
        <v>2023</v>
      </c>
      <c r="L23" s="311">
        <f>IF(ISBLANK(L8),"",L8)</f>
        <v>14460</v>
      </c>
      <c r="M23" s="311">
        <f>IF(ISBLANK(K8),"",K8)</f>
        <v>12127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105911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109994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112267</v>
      </c>
      <c r="C28" s="373"/>
      <c r="D28" s="197"/>
      <c r="F28" s="514">
        <f>A5</f>
        <v>2020</v>
      </c>
      <c r="G28" s="310">
        <f>IF(ISBLANK(H5),"",H5)</f>
        <v>29.3</v>
      </c>
      <c r="H28" s="310">
        <f>IF(ISBLANK(G5),"",G5)</f>
        <v>32.700000000000003</v>
      </c>
      <c r="K28" s="514">
        <f>A5</f>
        <v>2020</v>
      </c>
      <c r="L28" s="310">
        <f>IF(ISBLANK(O5),"",O5)</f>
        <v>104</v>
      </c>
      <c r="M28" s="310">
        <f>IF(ISBLANK(N5),"",N5)</f>
        <v>97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30.7</v>
      </c>
      <c r="H29" s="479">
        <f t="shared" ref="H29:H30" si="15">IF(ISBLANK(G6),"",G6)</f>
        <v>34.200000000000003</v>
      </c>
      <c r="K29" s="486">
        <f t="shared" ref="K29:K30" si="16">A6</f>
        <v>2021</v>
      </c>
      <c r="L29" s="479">
        <f t="shared" ref="L29:L30" si="17">IF(ISBLANK(O6),"",O6)</f>
        <v>98</v>
      </c>
      <c r="M29" s="479">
        <f t="shared" ref="M29:M30" si="18">IF(ISBLANK(N6),"",N6)</f>
        <v>87</v>
      </c>
    </row>
    <row r="30" spans="1:15" x14ac:dyDescent="0.25">
      <c r="F30" s="481">
        <f t="shared" si="13"/>
        <v>2022</v>
      </c>
      <c r="G30" s="311">
        <f t="shared" si="14"/>
        <v>32.6</v>
      </c>
      <c r="H30" s="311">
        <f t="shared" si="15"/>
        <v>35.6</v>
      </c>
      <c r="K30" s="481">
        <f t="shared" si="16"/>
        <v>2022</v>
      </c>
      <c r="L30" s="311">
        <f t="shared" si="17"/>
        <v>88</v>
      </c>
      <c r="M30" s="311">
        <f t="shared" si="18"/>
        <v>78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29.3</v>
      </c>
      <c r="H35" s="310">
        <f>IF(ISBLANK(G5),"",G5)</f>
        <v>32.700000000000003</v>
      </c>
      <c r="K35" s="514">
        <f>A5</f>
        <v>2020</v>
      </c>
      <c r="L35" s="310">
        <f>IF(ISBLANK(O5),"",O5)</f>
        <v>104</v>
      </c>
      <c r="M35" s="310">
        <f>IF(ISBLANK(N5),"",N5)</f>
        <v>97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30.7</v>
      </c>
      <c r="H36" s="479">
        <f t="shared" ref="H36:H37" si="21">IF(ISBLANK(G6),"",G6)</f>
        <v>34.200000000000003</v>
      </c>
      <c r="K36" s="486">
        <f t="shared" ref="K36:K37" si="22">A6</f>
        <v>2021</v>
      </c>
      <c r="L36" s="479">
        <f t="shared" ref="L36:L37" si="23">IF(ISBLANK(O6),"",O6)</f>
        <v>98</v>
      </c>
      <c r="M36" s="479">
        <f t="shared" ref="M36:M37" si="24">IF(ISBLANK(N6),"",N6)</f>
        <v>87</v>
      </c>
    </row>
    <row r="37" spans="6:15" x14ac:dyDescent="0.25">
      <c r="F37" s="481">
        <f t="shared" si="19"/>
        <v>2022</v>
      </c>
      <c r="G37" s="311">
        <f t="shared" si="20"/>
        <v>32.6</v>
      </c>
      <c r="H37" s="311">
        <f t="shared" si="21"/>
        <v>35.6</v>
      </c>
      <c r="K37" s="481">
        <f t="shared" si="22"/>
        <v>2022</v>
      </c>
      <c r="L37" s="311">
        <f t="shared" si="23"/>
        <v>88</v>
      </c>
      <c r="M37" s="311">
        <f t="shared" si="24"/>
        <v>78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20.3</v>
      </c>
      <c r="C6" s="35">
        <v>20.9</v>
      </c>
      <c r="D6" s="63">
        <v>19.8</v>
      </c>
      <c r="E6" s="35">
        <v>54.5</v>
      </c>
      <c r="F6" s="35">
        <v>51.4</v>
      </c>
      <c r="G6" s="35">
        <v>57.1</v>
      </c>
      <c r="H6" s="292">
        <v>25.2</v>
      </c>
      <c r="I6" s="35">
        <v>27.7</v>
      </c>
      <c r="J6" s="63">
        <v>23.1</v>
      </c>
      <c r="M6" s="127" t="s">
        <v>16</v>
      </c>
      <c r="N6" s="935">
        <f>IF(ISBLANK(B8),"",B8)</f>
        <v>18.899999999999999</v>
      </c>
      <c r="O6" s="935">
        <f>IF(ISBLANK(E8),"",E8)</f>
        <v>53.7</v>
      </c>
      <c r="P6" s="128">
        <f>IF(ISBLANK(H8),"",H8)</f>
        <v>27.4</v>
      </c>
    </row>
    <row r="7" spans="1:19" x14ac:dyDescent="0.25">
      <c r="A7" s="286">
        <v>2022</v>
      </c>
      <c r="B7" s="167">
        <v>19.7</v>
      </c>
      <c r="C7" s="94">
        <v>20.5</v>
      </c>
      <c r="D7" s="169">
        <v>19.100000000000001</v>
      </c>
      <c r="E7" s="94">
        <v>53.4</v>
      </c>
      <c r="F7" s="94">
        <v>51.1</v>
      </c>
      <c r="G7" s="94">
        <v>55.3</v>
      </c>
      <c r="H7" s="167">
        <v>26.9</v>
      </c>
      <c r="I7" s="94">
        <v>28.4</v>
      </c>
      <c r="J7" s="169">
        <v>25.6</v>
      </c>
    </row>
    <row r="8" spans="1:19" x14ac:dyDescent="0.25">
      <c r="A8" s="218">
        <v>2023</v>
      </c>
      <c r="B8" s="167">
        <v>18.899999999999999</v>
      </c>
      <c r="C8" s="94">
        <v>20.100000000000001</v>
      </c>
      <c r="D8" s="169">
        <v>17.899999999999999</v>
      </c>
      <c r="E8" s="94">
        <v>53.7</v>
      </c>
      <c r="F8" s="94">
        <v>51.7</v>
      </c>
      <c r="G8" s="94">
        <v>55.4</v>
      </c>
      <c r="H8" s="167">
        <v>27.4</v>
      </c>
      <c r="I8" s="94">
        <v>28.2</v>
      </c>
      <c r="J8" s="169">
        <v>26.7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17.899999999999999</v>
      </c>
      <c r="O12" s="936">
        <f>IF(ISBLANK(G8),"",G8)</f>
        <v>55.4</v>
      </c>
      <c r="P12" s="938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20.100000000000001</v>
      </c>
      <c r="O13" s="937">
        <f>IF(ISBLANK(F8),"",F8)</f>
        <v>51.7</v>
      </c>
      <c r="P13" s="939">
        <f>IF(ISBLANK(I8),"",I8)</f>
        <v>28.2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18.899999999999999</v>
      </c>
      <c r="O20" s="935">
        <f>IF(ISBLANK(E8),"",E8)</f>
        <v>53.7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17.899999999999999</v>
      </c>
      <c r="O24" s="936">
        <f>IF(ISBLANK(G8),"",G8)</f>
        <v>55.4</v>
      </c>
      <c r="P24" s="938">
        <f>IF(ISBLANK(J8),"",J8)</f>
        <v>26.7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20.100000000000001</v>
      </c>
      <c r="O25" s="937">
        <f>IF(ISBLANK(F8),"",F8)</f>
        <v>51.7</v>
      </c>
      <c r="P25" s="939">
        <f>IF(ISBLANK(I8),"",I8)</f>
        <v>28.2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16536458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47949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4863562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14102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62842415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182217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4561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15045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1459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2215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3878949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34.700000000000003</v>
      </c>
      <c r="E20" s="600">
        <v>38.799999999999997</v>
      </c>
      <c r="F20" s="600">
        <v>38.5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26.7</v>
      </c>
      <c r="E21" s="751">
        <v>25.7</v>
      </c>
      <c r="F21" s="751">
        <v>23.9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2.2000000000000002</v>
      </c>
      <c r="E22" s="752">
        <v>2.5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38.5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35.400000000000006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38.5</v>
      </c>
      <c r="C30" s="204" t="s">
        <v>493</v>
      </c>
    </row>
    <row r="31" spans="1:11" x14ac:dyDescent="0.25">
      <c r="A31" s="698" t="s">
        <v>1430</v>
      </c>
      <c r="B31" s="734">
        <f>F21</f>
        <v>23.9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35.400000000000006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4545</v>
      </c>
      <c r="C4" s="71">
        <v>234</v>
      </c>
      <c r="D4" s="71">
        <v>335</v>
      </c>
      <c r="G4" s="217">
        <f>A4</f>
        <v>2021</v>
      </c>
      <c r="H4" s="289">
        <f>IF(ISBLANK(C4),"",C4)</f>
        <v>234</v>
      </c>
      <c r="I4" s="289">
        <f>IF(ISBLANK(D4),"",D4)</f>
        <v>335</v>
      </c>
    </row>
    <row r="5" spans="1:9" x14ac:dyDescent="0.25">
      <c r="A5" s="286">
        <v>2022</v>
      </c>
      <c r="B5" s="214">
        <v>4565</v>
      </c>
      <c r="C5" s="214">
        <v>271</v>
      </c>
      <c r="D5" s="214">
        <v>326</v>
      </c>
      <c r="G5" s="286">
        <f t="shared" ref="G5:G6" si="0">A5</f>
        <v>2022</v>
      </c>
      <c r="H5" s="290">
        <f t="shared" ref="H5:H6" si="1">IF(ISBLANK(C5),"",C5)</f>
        <v>271</v>
      </c>
      <c r="I5" s="290">
        <f t="shared" ref="I5:I6" si="2">IF(ISBLANK(D5),"",D5)</f>
        <v>326</v>
      </c>
    </row>
    <row r="6" spans="1:9" x14ac:dyDescent="0.25">
      <c r="A6" s="218">
        <v>2023</v>
      </c>
      <c r="B6" s="168">
        <v>4561</v>
      </c>
      <c r="C6" s="168">
        <v>291</v>
      </c>
      <c r="D6" s="168">
        <v>312</v>
      </c>
      <c r="G6" s="219">
        <f t="shared" si="0"/>
        <v>2023</v>
      </c>
      <c r="H6" s="291">
        <f t="shared" si="1"/>
        <v>291</v>
      </c>
      <c r="I6" s="291">
        <f t="shared" si="2"/>
        <v>312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234</v>
      </c>
      <c r="I12" s="289">
        <f>IF(ISBLANK(D4),"",D4)</f>
        <v>335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271</v>
      </c>
      <c r="I13" s="290">
        <f t="shared" si="4"/>
        <v>326</v>
      </c>
    </row>
    <row r="14" spans="1:9" x14ac:dyDescent="0.25">
      <c r="G14" s="219">
        <f t="shared" si="3"/>
        <v>2023</v>
      </c>
      <c r="H14" s="291">
        <f t="shared" ref="H14:I14" si="5">IF(ISBLANK(C6),"",C6)</f>
        <v>291</v>
      </c>
      <c r="I14" s="291">
        <f t="shared" si="5"/>
        <v>312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13519</v>
      </c>
      <c r="C23" s="71">
        <v>1309</v>
      </c>
      <c r="D23" s="71">
        <v>1899</v>
      </c>
      <c r="G23" s="217">
        <f>A23</f>
        <v>2021</v>
      </c>
      <c r="H23" s="289">
        <f>IF(ISBLANK(C23),"",C23)</f>
        <v>1309</v>
      </c>
      <c r="I23" s="289">
        <f>IF(ISBLANK(D23),"",D23)</f>
        <v>1899</v>
      </c>
    </row>
    <row r="24" spans="1:13" x14ac:dyDescent="0.25">
      <c r="A24" s="286">
        <v>2022</v>
      </c>
      <c r="B24" s="214">
        <v>14295</v>
      </c>
      <c r="C24" s="214">
        <v>1358</v>
      </c>
      <c r="D24" s="214">
        <v>2127</v>
      </c>
      <c r="G24" s="286">
        <f t="shared" ref="G24:G25" si="6">A24</f>
        <v>2022</v>
      </c>
      <c r="H24" s="290">
        <f t="shared" ref="H24:H25" si="7">IF(ISBLANK(C24),"",C24)</f>
        <v>1358</v>
      </c>
      <c r="I24" s="290">
        <f t="shared" ref="I24:I25" si="8">IF(ISBLANK(D24),"",D24)</f>
        <v>2127</v>
      </c>
    </row>
    <row r="25" spans="1:13" x14ac:dyDescent="0.25">
      <c r="A25" s="218">
        <v>2023</v>
      </c>
      <c r="B25" s="168">
        <v>15045</v>
      </c>
      <c r="C25" s="168">
        <v>1459</v>
      </c>
      <c r="D25" s="168">
        <v>2215</v>
      </c>
      <c r="G25" s="219">
        <f t="shared" si="6"/>
        <v>2023</v>
      </c>
      <c r="H25" s="291">
        <f t="shared" si="7"/>
        <v>1459</v>
      </c>
      <c r="I25" s="291">
        <f t="shared" si="8"/>
        <v>2215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1309</v>
      </c>
      <c r="I31" s="289">
        <f>IF(ISBLANK(D23),"",D23)</f>
        <v>1899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1358</v>
      </c>
      <c r="I32" s="290">
        <f t="shared" si="10"/>
        <v>2127</v>
      </c>
    </row>
    <row r="33" spans="7:9" x14ac:dyDescent="0.25">
      <c r="G33" s="219">
        <f t="shared" si="9"/>
        <v>2023</v>
      </c>
      <c r="H33" s="291">
        <f t="shared" ref="H33:I33" si="11">IF(ISBLANK(C25),"",C25)</f>
        <v>1459</v>
      </c>
      <c r="I33" s="291">
        <f t="shared" si="11"/>
        <v>2215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16724676</v>
      </c>
      <c r="C4" s="1077">
        <v>46727</v>
      </c>
      <c r="D4" s="110">
        <v>12867701</v>
      </c>
      <c r="E4" s="70">
        <v>35951</v>
      </c>
      <c r="F4" s="1076">
        <v>1063770</v>
      </c>
      <c r="G4" s="70">
        <v>2972</v>
      </c>
      <c r="H4" s="1078">
        <v>48239179</v>
      </c>
      <c r="I4" s="1077">
        <v>134776</v>
      </c>
    </row>
    <row r="5" spans="1:9" x14ac:dyDescent="0.25">
      <c r="A5" s="587">
        <v>2021</v>
      </c>
      <c r="B5" s="1079">
        <v>20994735</v>
      </c>
      <c r="C5" s="1080">
        <v>59290</v>
      </c>
      <c r="D5" s="160">
        <v>13910275</v>
      </c>
      <c r="E5" s="212">
        <v>39283</v>
      </c>
      <c r="F5" s="1079">
        <v>1355414</v>
      </c>
      <c r="G5" s="212">
        <v>3828</v>
      </c>
      <c r="H5" s="1081">
        <v>54087214</v>
      </c>
      <c r="I5" s="1080">
        <v>152745</v>
      </c>
    </row>
    <row r="6" spans="1:9" x14ac:dyDescent="0.25">
      <c r="A6" s="588">
        <v>2022</v>
      </c>
      <c r="B6" s="1082">
        <v>24211931</v>
      </c>
      <c r="C6" s="1083">
        <v>70205</v>
      </c>
      <c r="D6" s="169">
        <v>14990757</v>
      </c>
      <c r="E6" s="167">
        <v>43467</v>
      </c>
      <c r="F6" s="1082">
        <v>1407489</v>
      </c>
      <c r="G6" s="167">
        <v>4081</v>
      </c>
      <c r="H6" s="1084">
        <v>62842415</v>
      </c>
      <c r="I6" s="1083">
        <v>182217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2859454</v>
      </c>
      <c r="C4" s="1076">
        <v>12970326</v>
      </c>
      <c r="D4" s="1077">
        <v>36238</v>
      </c>
      <c r="E4" s="1076">
        <v>12844542</v>
      </c>
      <c r="F4" s="1077">
        <v>35887</v>
      </c>
    </row>
    <row r="5" spans="1:6" x14ac:dyDescent="0.25">
      <c r="A5" s="480">
        <v>2021</v>
      </c>
      <c r="B5" s="1081">
        <v>4841387</v>
      </c>
      <c r="C5" s="1079">
        <v>16265090</v>
      </c>
      <c r="D5" s="1080">
        <v>45933</v>
      </c>
      <c r="E5" s="1079">
        <v>15604537</v>
      </c>
      <c r="F5" s="1080">
        <v>44068</v>
      </c>
    </row>
    <row r="6" spans="1:6" ht="15.75" thickBot="1" x14ac:dyDescent="0.3">
      <c r="A6" s="960">
        <v>2022</v>
      </c>
      <c r="B6" s="1085">
        <v>3878949</v>
      </c>
      <c r="C6" s="1086">
        <v>16536458</v>
      </c>
      <c r="D6" s="1087">
        <v>47949</v>
      </c>
      <c r="E6" s="1086">
        <v>4863562</v>
      </c>
      <c r="F6" s="1087">
        <v>14102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Niš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2728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282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344877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303853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319989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10875</v>
      </c>
      <c r="C63" s="548">
        <f>IF(ISBLANK('DEM2'!C7),"-",'DEM2'!C7)</f>
        <v>11442</v>
      </c>
      <c r="D63" s="548"/>
      <c r="E63" s="548">
        <f>IF(ISBLANK('DEM2'!D8),"-",'DEM2'!D8)</f>
        <v>10682</v>
      </c>
      <c r="F63" s="548">
        <f>IF(ISBLANK('DEM2'!C8),"-",'DEM2'!C8)</f>
        <v>11164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12520</v>
      </c>
      <c r="C64" s="317">
        <f>IF(ISBLANK('DEM2'!F7),"-",'DEM2'!F7)</f>
        <v>13295</v>
      </c>
      <c r="D64" s="789"/>
      <c r="E64" s="317">
        <f>IF(ISBLANK('DEM2'!G8),"-",'DEM2'!G8)</f>
        <v>12225</v>
      </c>
      <c r="F64" s="317">
        <f>IF(ISBLANK('DEM2'!F8),"-",'DEM2'!F8)</f>
        <v>13028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6665</v>
      </c>
      <c r="C65" s="345">
        <f>IF(ISBLANK('DEM2'!I7),"-",'DEM2'!I7)</f>
        <v>7152</v>
      </c>
      <c r="D65" s="393"/>
      <c r="E65" s="345">
        <f>IF(ISBLANK('DEM2'!J8),"-",'DEM2'!J8)</f>
        <v>6575</v>
      </c>
      <c r="F65" s="345">
        <f>IF(ISBLANK('DEM2'!I8),"-",'DEM2'!I8)</f>
        <v>6932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28377</v>
      </c>
      <c r="C66" s="348">
        <f>IF(ISBLANK('DEM2'!L7),"-",'DEM2'!L7)</f>
        <v>30067</v>
      </c>
      <c r="D66" s="394"/>
      <c r="E66" s="348">
        <f>IF(ISBLANK('DEM2'!M8),"-",'DEM2'!M8)</f>
        <v>27797</v>
      </c>
      <c r="F66" s="348">
        <f>IF(ISBLANK('DEM2'!L8),"-",'DEM2'!L8)</f>
        <v>29327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27730</v>
      </c>
      <c r="C67" s="345">
        <f>IF(ISBLANK('DEM2'!O7),"-",'DEM2'!O7)</f>
        <v>29220</v>
      </c>
      <c r="D67" s="393"/>
      <c r="E67" s="345">
        <f>IF(ISBLANK('DEM2'!P8),"-",'DEM2'!P8)</f>
        <v>27122</v>
      </c>
      <c r="F67" s="345">
        <f>IF(ISBLANK('DEM2'!O8),"-",'DEM2'!O8)</f>
        <v>28258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112843</v>
      </c>
      <c r="C68" s="317">
        <f>IF(ISBLANK('DEM2'!R7),"-",'DEM2'!R7)</f>
        <v>113007</v>
      </c>
      <c r="D68" s="395"/>
      <c r="E68" s="317">
        <f>IF(ISBLANK('DEM2'!S8),"-",'DEM2'!S8)</f>
        <v>109553</v>
      </c>
      <c r="F68" s="317">
        <f>IF(ISBLANK('DEM2'!R8),"-",'DEM2'!R8)</f>
        <v>109713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180678</v>
      </c>
      <c r="C69" s="463">
        <f>IF(ISBLANK('DEM2'!U7),"-",'DEM2'!U7)</f>
        <v>173424</v>
      </c>
      <c r="D69" s="799"/>
      <c r="E69" s="463">
        <f>IF(ISBLANK('DEM2'!V8),"-",'DEM2'!V8)</f>
        <v>175983</v>
      </c>
      <c r="F69" s="463">
        <f>IF(ISBLANK('DEM2'!U8),"-",'DEM2'!U8)</f>
        <v>168894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11.5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112267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117510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78163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26587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62842415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182217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14990757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5074302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43467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24211931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70205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1407489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4081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16536458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47949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4863562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14102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4561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15045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3878949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31283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29300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21591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55810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30446</v>
      </c>
      <c r="C300" s="808">
        <f>IF(ISBLANK(POLJ3!C4),"-",POLJ3!C4)</f>
        <v>4988</v>
      </c>
      <c r="D300" s="1160">
        <f>IF(ISBLANK(POLJ3!D4),"-",POLJ3!D4)</f>
        <v>25458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40275</v>
      </c>
      <c r="C301" s="789">
        <f>IF(ISBLANK(POLJ3!C5),"-",POLJ3!C5)</f>
        <v>25012</v>
      </c>
      <c r="D301" s="1161">
        <f>IF(ISBLANK(POLJ3!D5),"-",POLJ3!D5)</f>
        <v>15263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30</v>
      </c>
      <c r="C302" s="790">
        <f>IF(ISBLANK(POLJ3!C6),"-",POLJ3!C6)</f>
        <v>3</v>
      </c>
      <c r="D302" s="1162">
        <f>IF(ISBLANK(POLJ3!D6),"-",POLJ3!D6)</f>
        <v>27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157</v>
      </c>
      <c r="C303" s="791">
        <f>IF(ISBLANK(POLJ3!C7),"-",POLJ3!C7)</f>
        <v>50</v>
      </c>
      <c r="D303" s="1163">
        <f>IF(ISBLANK(POLJ3!D7),"-",POLJ3!D7)</f>
        <v>107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31283</v>
      </c>
      <c r="C304" s="807">
        <f>IF(ISBLANK(POLJ3!C8),"-",POLJ3!C8)</f>
        <v>4738</v>
      </c>
      <c r="D304" s="1164">
        <f>IF(ISBLANK(POLJ3!D8),"-",POLJ3!D8)</f>
        <v>26545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755.08</v>
      </c>
      <c r="C310" s="1165"/>
      <c r="D310" s="3"/>
      <c r="E310" s="5"/>
      <c r="F310" s="5"/>
      <c r="G310" s="815" t="s">
        <v>854</v>
      </c>
      <c r="H310" s="816">
        <f>IF(ISBLANK(POLJ2!H3),"-",POLJ2!H3)</f>
        <v>24850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58129.93</v>
      </c>
      <c r="C311" s="1154"/>
      <c r="D311" s="3"/>
      <c r="E311" s="5"/>
      <c r="F311" s="5"/>
      <c r="G311" s="810" t="s">
        <v>855</v>
      </c>
      <c r="H311" s="248">
        <f>IF(ISBLANK(POLJ2!H4),"-",POLJ2!H4)</f>
        <v>92856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5527.7</v>
      </c>
      <c r="C312" s="1154"/>
      <c r="D312" s="3"/>
      <c r="E312" s="5"/>
      <c r="F312" s="5"/>
      <c r="G312" s="810" t="s">
        <v>856</v>
      </c>
      <c r="H312" s="248">
        <f>IF(ISBLANK(POLJ2!H5),"-",POLJ2!H5)</f>
        <v>39802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1627.81</v>
      </c>
      <c r="C313" s="1154"/>
      <c r="D313" s="3"/>
      <c r="E313" s="5"/>
      <c r="F313" s="5"/>
      <c r="G313" s="812" t="s">
        <v>857</v>
      </c>
      <c r="H313" s="249">
        <f>IF(ISBLANK(POLJ2!H6),"-",POLJ2!H6)</f>
        <v>579996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18.920000000000002</v>
      </c>
      <c r="C314" s="1154"/>
      <c r="D314" s="3"/>
      <c r="E314" s="5"/>
      <c r="F314" s="5"/>
      <c r="G314" s="814" t="s">
        <v>847</v>
      </c>
      <c r="H314" s="817">
        <f>IF(ISBLANK(POLJ2!H7),"-",POLJ2!H7)</f>
        <v>737504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16669.240000000002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82728.679999999993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2423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9092</v>
      </c>
      <c r="I364" s="808">
        <f>IF(ISBLANK(OBRAZ2!I6),"-",OBRAZ2!I6)</f>
        <v>7547</v>
      </c>
      <c r="J364" s="808">
        <f>IF(ISBLANK(OBRAZ2!J6),"-",OBRAZ2!J6)</f>
        <v>1545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4701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804</v>
      </c>
      <c r="I365" s="416">
        <f>IF(ISBLANK(OBRAZ2!I7),"-",OBRAZ2!I7)</f>
        <v>801</v>
      </c>
      <c r="J365" s="416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58.7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1147</v>
      </c>
      <c r="I366" s="807">
        <f>IF(ISBLANK(OBRAZ2!I8),"-",OBRAZ2!I8)</f>
        <v>1134</v>
      </c>
      <c r="J366" s="807">
        <f>IF(ISBLANK(OBRAZ2!J8),"-",OBRAZ2!J8)</f>
        <v>13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2924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2.4814731641589942</v>
      </c>
      <c r="I375" s="850">
        <f>IF(ISBLANK(OBRAZ2!C12),"-",OBRAZ2!C21)</f>
        <v>2.1777386713594371</v>
      </c>
      <c r="J375" s="850">
        <f>IF(ISBLANK(OBRAZ2!D12),"-",OBRAZ2!D21)</f>
        <v>1.1544585987261147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0.10998680158380994</v>
      </c>
      <c r="J376" s="851">
        <f>IF(ISBLANK(OBRAZ2!D13),"-",OBRAZ2!D22)</f>
        <v>3.9808917197452234E-2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63.193352795867952</v>
      </c>
      <c r="I377" s="851">
        <f>IF(ISBLANK(OBRAZ2!C14),"-",OBRAZ2!C23)</f>
        <v>63.440387153541579</v>
      </c>
      <c r="J377" s="851">
        <f>IF(ISBLANK(OBRAZ2!D14),"-",OBRAZ2!D23)</f>
        <v>69.705414012738856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20.581630361554009</v>
      </c>
      <c r="I379" s="851">
        <f>IF(ISBLANK(OBRAZ2!C16),"-",OBRAZ2!C25)</f>
        <v>21.601407831060275</v>
      </c>
      <c r="J379" s="851">
        <f>IF(ISBLANK(OBRAZ2!D16),"-",OBRAZ2!D25)</f>
        <v>18.799761146496817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13.743543678419043</v>
      </c>
      <c r="I380" s="852">
        <f>IF(ISBLANK(OBRAZ2!C17),"-",OBRAZ2!C26)</f>
        <v>12.670479542454904</v>
      </c>
      <c r="J380" s="852">
        <f>IF(ISBLANK(OBRAZ2!D17),"-",OBRAZ2!D26)</f>
        <v>10.300557324840764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9384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10533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2982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1892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3088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209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12256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91.6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3273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113380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133235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290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67107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1622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69.2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94.7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69.2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51313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96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3580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241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284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4.9000000000000004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238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14658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4.5999999999999996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5030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3111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925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2089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119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1066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512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13.3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165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1388.6869999999999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1813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65225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42834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107058.98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63713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81541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152784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143010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31283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21591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29300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755.08</v>
      </c>
      <c r="G3" s="217" t="s">
        <v>765</v>
      </c>
      <c r="H3" s="71">
        <v>24850</v>
      </c>
    </row>
    <row r="4" spans="1:9" x14ac:dyDescent="0.25">
      <c r="A4" s="286" t="s">
        <v>760</v>
      </c>
      <c r="B4" s="214">
        <v>58129.93</v>
      </c>
      <c r="G4" s="286" t="s">
        <v>766</v>
      </c>
      <c r="H4" s="214">
        <v>92856</v>
      </c>
    </row>
    <row r="5" spans="1:9" x14ac:dyDescent="0.25">
      <c r="A5" s="286" t="s">
        <v>761</v>
      </c>
      <c r="B5" s="214">
        <v>5527.7</v>
      </c>
      <c r="G5" s="286" t="s">
        <v>767</v>
      </c>
      <c r="H5" s="214">
        <v>39802</v>
      </c>
    </row>
    <row r="6" spans="1:9" x14ac:dyDescent="0.25">
      <c r="A6" s="286" t="s">
        <v>762</v>
      </c>
      <c r="B6" s="214">
        <v>1627.81</v>
      </c>
      <c r="G6" s="286" t="s">
        <v>768</v>
      </c>
      <c r="H6" s="214">
        <v>579996</v>
      </c>
    </row>
    <row r="7" spans="1:9" x14ac:dyDescent="0.25">
      <c r="A7" s="286" t="s">
        <v>763</v>
      </c>
      <c r="B7" s="214">
        <v>18.920000000000002</v>
      </c>
      <c r="G7" s="1" t="s">
        <v>24</v>
      </c>
      <c r="H7" s="288">
        <v>737504</v>
      </c>
    </row>
    <row r="8" spans="1:9" x14ac:dyDescent="0.25">
      <c r="A8" s="287" t="s">
        <v>764</v>
      </c>
      <c r="B8" s="73">
        <v>16669.240000000002</v>
      </c>
    </row>
    <row r="9" spans="1:9" x14ac:dyDescent="0.25">
      <c r="A9" s="1" t="s">
        <v>24</v>
      </c>
      <c r="B9" s="288">
        <v>82728.679999999993</v>
      </c>
      <c r="I9" s="41" t="s">
        <v>876</v>
      </c>
    </row>
    <row r="10" spans="1:9" x14ac:dyDescent="0.25">
      <c r="G10" s="29" t="s">
        <v>775</v>
      </c>
      <c r="H10" s="58">
        <v>55810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30446</v>
      </c>
      <c r="C4" s="55">
        <v>4988</v>
      </c>
      <c r="D4" s="110">
        <v>25458</v>
      </c>
    </row>
    <row r="5" spans="1:4" ht="30" customHeight="1" x14ac:dyDescent="0.25">
      <c r="A5" s="274" t="s">
        <v>884</v>
      </c>
      <c r="B5" s="212">
        <v>40275</v>
      </c>
      <c r="C5" s="58">
        <v>25012</v>
      </c>
      <c r="D5" s="160">
        <v>15263</v>
      </c>
    </row>
    <row r="6" spans="1:4" x14ac:dyDescent="0.25">
      <c r="A6" s="274" t="s">
        <v>772</v>
      </c>
      <c r="B6" s="212">
        <v>30</v>
      </c>
      <c r="C6" s="58">
        <v>3</v>
      </c>
      <c r="D6" s="160">
        <v>27</v>
      </c>
    </row>
    <row r="7" spans="1:4" ht="30" x14ac:dyDescent="0.25">
      <c r="A7" s="274" t="s">
        <v>773</v>
      </c>
      <c r="B7" s="212">
        <v>157</v>
      </c>
      <c r="C7" s="58">
        <v>50</v>
      </c>
      <c r="D7" s="160">
        <v>107</v>
      </c>
    </row>
    <row r="8" spans="1:4" x14ac:dyDescent="0.25">
      <c r="A8" s="201" t="s">
        <v>774</v>
      </c>
      <c r="B8" s="72">
        <v>31283</v>
      </c>
      <c r="C8" s="61">
        <v>4738</v>
      </c>
      <c r="D8" s="111">
        <v>26545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</v>
      </c>
      <c r="C14" s="276">
        <f>D6/B6*100</f>
        <v>90</v>
      </c>
    </row>
    <row r="15" spans="1:4" ht="60" x14ac:dyDescent="0.25">
      <c r="A15" s="277" t="s">
        <v>885</v>
      </c>
      <c r="B15" s="282">
        <f>C5/B5*100</f>
        <v>62.103041589075112</v>
      </c>
      <c r="C15" s="278">
        <f>D5/B5*100</f>
        <v>37.896958410924888</v>
      </c>
    </row>
    <row r="16" spans="1:4" ht="30" x14ac:dyDescent="0.25">
      <c r="A16" s="279" t="s">
        <v>821</v>
      </c>
      <c r="B16" s="283">
        <f>C4/B4*100</f>
        <v>16.383104512908101</v>
      </c>
      <c r="C16" s="280">
        <f>D4/B4*100</f>
        <v>83.616895487091909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</v>
      </c>
      <c r="C21" s="276">
        <f>C14</f>
        <v>90</v>
      </c>
    </row>
    <row r="22" spans="1:3" ht="60" x14ac:dyDescent="0.25">
      <c r="A22" s="277" t="s">
        <v>823</v>
      </c>
      <c r="B22" s="282">
        <f t="shared" ref="B22:C23" si="0">B15</f>
        <v>62.103041589075112</v>
      </c>
      <c r="C22" s="278">
        <f t="shared" si="0"/>
        <v>37.896958410924888</v>
      </c>
    </row>
    <row r="23" spans="1:3" ht="30" x14ac:dyDescent="0.25">
      <c r="A23" s="279" t="s">
        <v>858</v>
      </c>
      <c r="B23" s="285">
        <f t="shared" si="0"/>
        <v>16.383104512908101</v>
      </c>
      <c r="C23" s="284">
        <f t="shared" si="0"/>
        <v>83.616895487091909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2423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4701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58.7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2924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9047</v>
      </c>
      <c r="C6" s="973">
        <v>7531</v>
      </c>
      <c r="D6" s="945">
        <v>1516</v>
      </c>
      <c r="E6" s="973">
        <v>8906</v>
      </c>
      <c r="F6" s="973">
        <v>7401</v>
      </c>
      <c r="G6" s="945">
        <v>1505</v>
      </c>
      <c r="H6" s="599">
        <v>9092</v>
      </c>
      <c r="I6" s="616">
        <v>7547</v>
      </c>
      <c r="J6" s="945">
        <v>1545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590</v>
      </c>
      <c r="C7" s="975">
        <v>587</v>
      </c>
      <c r="D7" s="976">
        <v>3</v>
      </c>
      <c r="E7" s="975">
        <v>544</v>
      </c>
      <c r="F7" s="975">
        <v>539</v>
      </c>
      <c r="G7" s="976">
        <v>5</v>
      </c>
      <c r="H7" s="753">
        <v>804</v>
      </c>
      <c r="I7" s="690">
        <v>801</v>
      </c>
      <c r="J7" s="976">
        <v>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2203</v>
      </c>
      <c r="C8" s="978">
        <v>2049</v>
      </c>
      <c r="D8" s="979">
        <v>154</v>
      </c>
      <c r="E8" s="978">
        <v>643</v>
      </c>
      <c r="F8" s="978">
        <v>618</v>
      </c>
      <c r="G8" s="979">
        <v>25</v>
      </c>
      <c r="H8" s="754">
        <v>1147</v>
      </c>
      <c r="I8" s="691">
        <v>1134</v>
      </c>
      <c r="J8" s="979">
        <v>13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221</v>
      </c>
      <c r="C12" s="600">
        <v>198</v>
      </c>
      <c r="D12" s="600">
        <v>116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5628</v>
      </c>
      <c r="C14" s="751">
        <v>5768</v>
      </c>
      <c r="D14" s="751">
        <v>7004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1833</v>
      </c>
      <c r="C16" s="1029">
        <v>1964</v>
      </c>
      <c r="D16" s="751">
        <v>1889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1224</v>
      </c>
      <c r="C17" s="752">
        <v>1152</v>
      </c>
      <c r="D17" s="752">
        <v>1035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2.4814731641589942</v>
      </c>
      <c r="C21" s="289">
        <f>C12/SUM(C12:C17)*100</f>
        <v>2.1777386713594371</v>
      </c>
      <c r="D21" s="289">
        <f>D12/SUM(D12:D17)*100</f>
        <v>1.1544585987261147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0.10998680158380994</v>
      </c>
      <c r="D22" s="290">
        <f>D13/SUM(D12:D17)*100</f>
        <v>3.9808917197452234E-2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63.193352795867952</v>
      </c>
      <c r="C23" s="290">
        <f>C14/SUM(C12:C17)*100</f>
        <v>63.440387153541579</v>
      </c>
      <c r="D23" s="290">
        <f>D14/SUM(D12:D17)*100</f>
        <v>69.705414012738856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20.581630361554009</v>
      </c>
      <c r="C25" s="290">
        <f>C16/SUM(C12:C17)*100</f>
        <v>21.601407831060275</v>
      </c>
      <c r="D25" s="290">
        <f>D16/SUM(D12:D17)*100</f>
        <v>18.799761146496817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13.743543678419043</v>
      </c>
      <c r="C26" s="291">
        <f>C17/SUM(C12:C17)*100</f>
        <v>12.670479542454904</v>
      </c>
      <c r="D26" s="291">
        <f>D17/SUM(D12:D17)*100</f>
        <v>10.300557324840764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29.3</v>
      </c>
      <c r="C7" s="600">
        <v>26.4</v>
      </c>
      <c r="D7" s="600">
        <v>27.6</v>
      </c>
    </row>
    <row r="8" spans="1:6" x14ac:dyDescent="0.25">
      <c r="A8" s="695" t="s">
        <v>944</v>
      </c>
      <c r="B8" s="751">
        <v>64.900000000000006</v>
      </c>
      <c r="C8" s="751">
        <v>16.8</v>
      </c>
      <c r="D8" s="751">
        <v>20.100000000000001</v>
      </c>
    </row>
    <row r="9" spans="1:6" x14ac:dyDescent="0.25">
      <c r="A9" s="696" t="s">
        <v>224</v>
      </c>
      <c r="B9" s="752">
        <v>5.8</v>
      </c>
      <c r="C9" s="752">
        <v>56.8</v>
      </c>
      <c r="D9" s="752">
        <v>52.3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29.3</v>
      </c>
      <c r="C13" s="697">
        <f t="shared" ref="C13:D13" si="1">IF(ISBLANK(C7),"",C7)</f>
        <v>26.4</v>
      </c>
      <c r="D13" s="697">
        <f t="shared" si="1"/>
        <v>27.6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64.900000000000006</v>
      </c>
      <c r="C14" s="698">
        <f t="shared" si="2"/>
        <v>16.8</v>
      </c>
      <c r="D14" s="698">
        <f t="shared" si="2"/>
        <v>20.100000000000001</v>
      </c>
    </row>
    <row r="15" spans="1:6" x14ac:dyDescent="0.25">
      <c r="A15" s="702" t="s">
        <v>1630</v>
      </c>
      <c r="B15" s="699">
        <f t="shared" si="2"/>
        <v>5.8</v>
      </c>
      <c r="C15" s="699">
        <f t="shared" si="2"/>
        <v>56.8</v>
      </c>
      <c r="D15" s="699">
        <f t="shared" si="2"/>
        <v>52.3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29.3</v>
      </c>
      <c r="C18" s="697">
        <f t="shared" ref="C18:D18" si="4">IF(ISBLANK(C7),"",C7)</f>
        <v>26.4</v>
      </c>
      <c r="D18" s="697">
        <f t="shared" si="4"/>
        <v>27.6</v>
      </c>
    </row>
    <row r="19" spans="1:5" x14ac:dyDescent="0.25">
      <c r="A19" s="701" t="s">
        <v>1632</v>
      </c>
      <c r="B19" s="698">
        <f t="shared" ref="B19:D20" si="5">IF(ISBLANK(B8),"",B8)</f>
        <v>64.900000000000006</v>
      </c>
      <c r="C19" s="698">
        <f t="shared" si="5"/>
        <v>16.8</v>
      </c>
      <c r="D19" s="698">
        <f t="shared" si="5"/>
        <v>20.100000000000001</v>
      </c>
    </row>
    <row r="20" spans="1:5" x14ac:dyDescent="0.25">
      <c r="A20" s="702" t="s">
        <v>1633</v>
      </c>
      <c r="B20" s="699">
        <f t="shared" si="5"/>
        <v>5.8</v>
      </c>
      <c r="C20" s="699">
        <f t="shared" si="5"/>
        <v>56.8</v>
      </c>
      <c r="D20" s="699">
        <f t="shared" si="5"/>
        <v>52.3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95.6</v>
      </c>
      <c r="C5" s="611">
        <v>95</v>
      </c>
      <c r="D5" s="1030">
        <v>95.3</v>
      </c>
      <c r="F5" s="28"/>
      <c r="G5" s="693">
        <f>A5</f>
        <v>2020</v>
      </c>
      <c r="H5" s="669">
        <f>IF(ISBLANK(B5),"",B5)</f>
        <v>95.6</v>
      </c>
      <c r="I5" s="618">
        <f t="shared" ref="H5:I7" si="0">IF(ISBLANK(C5),"",C5)</f>
        <v>95</v>
      </c>
    </row>
    <row r="6" spans="1:10" x14ac:dyDescent="0.25">
      <c r="A6" s="749">
        <v>2021</v>
      </c>
      <c r="B6" s="601">
        <v>102.9</v>
      </c>
      <c r="C6" s="612">
        <v>96.7</v>
      </c>
      <c r="D6" s="946">
        <v>99.7</v>
      </c>
      <c r="F6" s="44"/>
      <c r="G6" s="693">
        <f t="shared" ref="G6:G7" si="1">A6</f>
        <v>2021</v>
      </c>
      <c r="H6" s="670">
        <f t="shared" si="0"/>
        <v>102.9</v>
      </c>
      <c r="I6" s="619">
        <f t="shared" si="0"/>
        <v>96.7</v>
      </c>
    </row>
    <row r="7" spans="1:10" x14ac:dyDescent="0.25">
      <c r="A7" s="750">
        <v>2022</v>
      </c>
      <c r="B7" s="601">
        <v>93.8</v>
      </c>
      <c r="C7" s="612">
        <v>87.7</v>
      </c>
      <c r="D7" s="946">
        <v>90.6</v>
      </c>
      <c r="F7" s="44"/>
      <c r="G7" s="693">
        <f t="shared" si="1"/>
        <v>2022</v>
      </c>
      <c r="H7" s="671">
        <f t="shared" si="0"/>
        <v>93.8</v>
      </c>
      <c r="I7" s="620">
        <f t="shared" si="0"/>
        <v>87.7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95.6</v>
      </c>
      <c r="I13" s="618">
        <f>IF(ISBLANK(C5),"",C5)</f>
        <v>95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102.9</v>
      </c>
      <c r="I14" s="619">
        <f t="shared" si="3"/>
        <v>96.7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93.8</v>
      </c>
      <c r="I15" s="620">
        <f t="shared" si="4"/>
        <v>87.7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Niš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2728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282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344877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303853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319989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10875</v>
      </c>
      <c r="C63" s="548">
        <f>IF(ISBLANK('DEM2'!C7),"-",'DEM2'!C7)</f>
        <v>11442</v>
      </c>
      <c r="D63" s="548"/>
      <c r="E63" s="548">
        <f>IF(ISBLANK('DEM2'!D8),"-",'DEM2'!D8)</f>
        <v>10682</v>
      </c>
      <c r="F63" s="548">
        <f>IF(ISBLANK('DEM2'!C8),"-",'DEM2'!C8)</f>
        <v>11164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12520</v>
      </c>
      <c r="C64" s="317">
        <f>IF(ISBLANK('DEM2'!F7),"-",'DEM2'!F7)</f>
        <v>13295</v>
      </c>
      <c r="D64" s="789"/>
      <c r="E64" s="317">
        <f>IF(ISBLANK('DEM2'!G8),"-",'DEM2'!G8)</f>
        <v>12225</v>
      </c>
      <c r="F64" s="317">
        <f>IF(ISBLANK('DEM2'!F8),"-",'DEM2'!F8)</f>
        <v>13028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6665</v>
      </c>
      <c r="C65" s="345">
        <f>IF(ISBLANK('DEM2'!I7),"-",'DEM2'!I7)</f>
        <v>7152</v>
      </c>
      <c r="D65" s="393"/>
      <c r="E65" s="345">
        <f>IF(ISBLANK('DEM2'!J8),"-",'DEM2'!J8)</f>
        <v>6575</v>
      </c>
      <c r="F65" s="345">
        <f>IF(ISBLANK('DEM2'!I8),"-",'DEM2'!I8)</f>
        <v>6932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28377</v>
      </c>
      <c r="C66" s="317">
        <f>IF(ISBLANK('DEM2'!L7),"-",'DEM2'!L7)</f>
        <v>30067</v>
      </c>
      <c r="D66" s="395"/>
      <c r="E66" s="317">
        <f>IF(ISBLANK('DEM2'!M8),"-",'DEM2'!M8)</f>
        <v>27797</v>
      </c>
      <c r="F66" s="317">
        <f>IF(ISBLANK('DEM2'!L8),"-",'DEM2'!L8)</f>
        <v>29327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27730</v>
      </c>
      <c r="C67" s="317">
        <f>IF(ISBLANK('DEM2'!O7),"-",'DEM2'!O7)</f>
        <v>29220</v>
      </c>
      <c r="D67" s="395"/>
      <c r="E67" s="317">
        <f>IF(ISBLANK('DEM2'!P8),"-",'DEM2'!P8)</f>
        <v>27122</v>
      </c>
      <c r="F67" s="317">
        <f>IF(ISBLANK('DEM2'!O8),"-",'DEM2'!O8)</f>
        <v>28258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112843</v>
      </c>
      <c r="C68" s="414">
        <f>IF(ISBLANK('DEM2'!R7),"-",'DEM2'!R7)</f>
        <v>113007</v>
      </c>
      <c r="D68" s="420"/>
      <c r="E68" s="414">
        <f>IF(ISBLANK('DEM2'!S8),"-",'DEM2'!S8)</f>
        <v>109553</v>
      </c>
      <c r="F68" s="414">
        <f>IF(ISBLANK('DEM2'!R8),"-",'DEM2'!R8)</f>
        <v>109713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180678</v>
      </c>
      <c r="C69" s="463">
        <f>IF(ISBLANK('DEM2'!U7),"-",'DEM2'!U7)</f>
        <v>173424</v>
      </c>
      <c r="D69" s="799"/>
      <c r="E69" s="463">
        <f>IF(ISBLANK('DEM2'!V8),"-",'DEM2'!V8)</f>
        <v>175983</v>
      </c>
      <c r="F69" s="463">
        <f>IF(ISBLANK('DEM2'!U8),"-",'DEM2'!U8)</f>
        <v>168894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11.5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112267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117510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78163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26587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62842415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182217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14990757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5074302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43467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24211931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70205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1407489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4081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16536458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47949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4863562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14102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4561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15045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3878949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31283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29300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21591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55810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30446</v>
      </c>
      <c r="C300" s="808">
        <f>IF(ISBLANK(POLJ3!C4),"-",POLJ3!C4)</f>
        <v>4988</v>
      </c>
      <c r="D300" s="1160">
        <f>IF(ISBLANK(POLJ3!D4),"-",POLJ3!D4)</f>
        <v>25458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40275</v>
      </c>
      <c r="C301" s="789">
        <f>IF(ISBLANK(POLJ3!C5),"-",POLJ3!C5)</f>
        <v>25012</v>
      </c>
      <c r="D301" s="1161">
        <f>IF(ISBLANK(POLJ3!D5),"-",POLJ3!D5)</f>
        <v>15263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30</v>
      </c>
      <c r="C302" s="790">
        <f>IF(ISBLANK(POLJ3!C6),"-",POLJ3!C6)</f>
        <v>3</v>
      </c>
      <c r="D302" s="1162">
        <f>IF(ISBLANK(POLJ3!D6),"-",POLJ3!D6)</f>
        <v>27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157</v>
      </c>
      <c r="C303" s="791">
        <f>IF(ISBLANK(POLJ3!C7),"-",POLJ3!C7)</f>
        <v>50</v>
      </c>
      <c r="D303" s="1163">
        <f>IF(ISBLANK(POLJ3!D7),"-",POLJ3!D7)</f>
        <v>107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31283</v>
      </c>
      <c r="C304" s="807">
        <f>IF(ISBLANK(POLJ3!C8),"-",POLJ3!C8)</f>
        <v>4738</v>
      </c>
      <c r="D304" s="1164">
        <f>IF(ISBLANK(POLJ3!D8),"-",POLJ3!D8)</f>
        <v>26545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755.08</v>
      </c>
      <c r="C310" s="1165"/>
      <c r="D310" s="3"/>
      <c r="E310" s="5"/>
      <c r="F310" s="5"/>
      <c r="G310" s="815" t="s">
        <v>765</v>
      </c>
      <c r="H310" s="816">
        <f>IF(ISBLANK(POLJ2!H3),"-",POLJ2!H3)</f>
        <v>24850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58129.93</v>
      </c>
      <c r="C311" s="1154"/>
      <c r="D311" s="3"/>
      <c r="E311" s="5"/>
      <c r="F311" s="5"/>
      <c r="G311" s="810" t="s">
        <v>766</v>
      </c>
      <c r="H311" s="248">
        <f>IF(ISBLANK(POLJ2!H4),"-",POLJ2!H4)</f>
        <v>92856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5527.7</v>
      </c>
      <c r="C312" s="1154"/>
      <c r="D312" s="3"/>
      <c r="E312" s="5"/>
      <c r="F312" s="5"/>
      <c r="G312" s="810" t="s">
        <v>767</v>
      </c>
      <c r="H312" s="248">
        <f>IF(ISBLANK(POLJ2!H5),"-",POLJ2!H5)</f>
        <v>39802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1627.81</v>
      </c>
      <c r="C313" s="1154"/>
      <c r="D313" s="3"/>
      <c r="E313" s="5"/>
      <c r="F313" s="5"/>
      <c r="G313" s="812" t="s">
        <v>768</v>
      </c>
      <c r="H313" s="249">
        <f>IF(ISBLANK(POLJ2!H6),"-",POLJ2!H6)</f>
        <v>579996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18.920000000000002</v>
      </c>
      <c r="C314" s="1154"/>
      <c r="D314" s="3"/>
      <c r="E314" s="5"/>
      <c r="F314" s="5"/>
      <c r="G314" s="814" t="s">
        <v>16</v>
      </c>
      <c r="H314" s="817">
        <f>IF(ISBLANK(POLJ2!H7),"-",POLJ2!H7)</f>
        <v>737504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16669.240000000002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82728.679999999993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2423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9092</v>
      </c>
      <c r="I364" s="808">
        <f>IF(ISBLANK(OBRAZ2!I6),"-",OBRAZ2!I6)</f>
        <v>7547</v>
      </c>
      <c r="J364" s="808">
        <f>IF(ISBLANK(OBRAZ2!J6),"-",OBRAZ2!J6)</f>
        <v>1545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4701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804</v>
      </c>
      <c r="I365" s="789">
        <f>IF(ISBLANK(OBRAZ2!I7),"-",OBRAZ2!I7)</f>
        <v>801</v>
      </c>
      <c r="J365" s="789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58.7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1147</v>
      </c>
      <c r="I366" s="807">
        <f>IF(ISBLANK(OBRAZ2!I8),"-",OBRAZ2!I8)</f>
        <v>1134</v>
      </c>
      <c r="J366" s="807">
        <f>IF(ISBLANK(OBRAZ2!J8),"-",OBRAZ2!J8)</f>
        <v>13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2924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2.4814731641589942</v>
      </c>
      <c r="I375" s="850">
        <f>IF(ISBLANK(OBRAZ2!C12),"-",OBRAZ2!C21)</f>
        <v>2.1777386713594371</v>
      </c>
      <c r="J375" s="850">
        <f>IF(ISBLANK(OBRAZ2!D12),"-",OBRAZ2!D21)</f>
        <v>1.1544585987261147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0.10998680158380994</v>
      </c>
      <c r="J376" s="851">
        <f>IF(ISBLANK(OBRAZ2!D13),"-",OBRAZ2!D22)</f>
        <v>3.9808917197452234E-2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63.193352795867952</v>
      </c>
      <c r="I377" s="851">
        <f>IF(ISBLANK(OBRAZ2!C14),"-",OBRAZ2!C23)</f>
        <v>63.440387153541579</v>
      </c>
      <c r="J377" s="851">
        <f>IF(ISBLANK(OBRAZ2!D14),"-",OBRAZ2!D23)</f>
        <v>69.705414012738856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20.581630361554009</v>
      </c>
      <c r="I379" s="851">
        <f>IF(ISBLANK(OBRAZ2!C16),"-",OBRAZ2!C25)</f>
        <v>21.601407831060275</v>
      </c>
      <c r="J379" s="851">
        <f>IF(ISBLANK(OBRAZ2!D16),"-",OBRAZ2!D25)</f>
        <v>18.799761146496817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13.743543678419043</v>
      </c>
      <c r="I380" s="852">
        <f>IF(ISBLANK(OBRAZ2!C17),"-",OBRAZ2!C26)</f>
        <v>12.670479542454904</v>
      </c>
      <c r="J380" s="852">
        <f>IF(ISBLANK(OBRAZ2!D17),"-",OBRAZ2!D26)</f>
        <v>10.300557324840764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9384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10533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2982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1892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3088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209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12256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91.6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3273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113380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133235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290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67107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1622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69.2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94.7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69.2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51313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14.9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96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3580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241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284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4.9000000000000004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238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14658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4.5999999999999996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5030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3111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925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2089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119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1066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512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13.3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165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1388.6869999999999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1813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65225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42834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107058.98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63713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81541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152784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143010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11</v>
      </c>
      <c r="C6" s="601">
        <v>147</v>
      </c>
      <c r="D6" s="612">
        <v>62</v>
      </c>
      <c r="E6" s="612">
        <v>85</v>
      </c>
      <c r="F6" s="1033">
        <v>1971</v>
      </c>
      <c r="G6" s="612">
        <v>1036</v>
      </c>
      <c r="H6" s="980">
        <v>935</v>
      </c>
      <c r="I6" s="1034">
        <v>24.1</v>
      </c>
      <c r="J6" s="612">
        <v>24.8</v>
      </c>
      <c r="K6" s="1035">
        <v>23.3</v>
      </c>
      <c r="L6" s="1033">
        <v>3878</v>
      </c>
      <c r="M6" s="612">
        <v>2039</v>
      </c>
      <c r="N6" s="1028">
        <v>1839</v>
      </c>
      <c r="O6" s="1034">
        <v>48.8</v>
      </c>
      <c r="P6" s="612">
        <v>49.6</v>
      </c>
      <c r="Q6" s="1028">
        <v>47.9</v>
      </c>
      <c r="R6" s="1033">
        <v>3057</v>
      </c>
      <c r="S6" s="612">
        <v>1541</v>
      </c>
      <c r="T6" s="1035">
        <v>1516</v>
      </c>
    </row>
    <row r="7" spans="1:20" x14ac:dyDescent="0.25">
      <c r="A7" s="286">
        <v>2021</v>
      </c>
      <c r="B7" s="602">
        <v>11</v>
      </c>
      <c r="C7" s="601">
        <v>143</v>
      </c>
      <c r="D7" s="612">
        <v>64</v>
      </c>
      <c r="E7" s="612">
        <v>79</v>
      </c>
      <c r="F7" s="1033">
        <v>1929</v>
      </c>
      <c r="G7" s="612">
        <v>989</v>
      </c>
      <c r="H7" s="980">
        <v>940</v>
      </c>
      <c r="I7" s="1034">
        <v>24.2</v>
      </c>
      <c r="J7" s="612">
        <v>24.3</v>
      </c>
      <c r="K7" s="1035">
        <v>24.1</v>
      </c>
      <c r="L7" s="1033">
        <v>4047</v>
      </c>
      <c r="M7" s="612">
        <v>2131</v>
      </c>
      <c r="N7" s="1028">
        <v>1916</v>
      </c>
      <c r="O7" s="1034">
        <v>50</v>
      </c>
      <c r="P7" s="612">
        <v>51.1</v>
      </c>
      <c r="Q7" s="1028">
        <v>48.8</v>
      </c>
      <c r="R7" s="1033">
        <v>3116</v>
      </c>
      <c r="S7" s="612">
        <v>1568</v>
      </c>
      <c r="T7" s="1035">
        <v>1548</v>
      </c>
    </row>
    <row r="8" spans="1:20" x14ac:dyDescent="0.25">
      <c r="A8" s="219">
        <v>2022</v>
      </c>
      <c r="B8" s="617">
        <v>11</v>
      </c>
      <c r="C8" s="947">
        <v>141</v>
      </c>
      <c r="D8" s="981">
        <v>64</v>
      </c>
      <c r="E8" s="981">
        <v>77</v>
      </c>
      <c r="F8" s="1036">
        <v>2423</v>
      </c>
      <c r="G8" s="981">
        <v>1254</v>
      </c>
      <c r="H8" s="979">
        <v>1169</v>
      </c>
      <c r="I8" s="754">
        <v>31.8</v>
      </c>
      <c r="J8" s="981">
        <v>32.200000000000003</v>
      </c>
      <c r="K8" s="1037">
        <v>31.3</v>
      </c>
      <c r="L8" s="1036">
        <v>4701</v>
      </c>
      <c r="M8" s="981">
        <v>2372</v>
      </c>
      <c r="N8" s="691">
        <v>2329</v>
      </c>
      <c r="O8" s="754">
        <v>58.7</v>
      </c>
      <c r="P8" s="981">
        <v>58.2</v>
      </c>
      <c r="Q8" s="691">
        <v>59.3</v>
      </c>
      <c r="R8" s="1036">
        <v>2924</v>
      </c>
      <c r="S8" s="981">
        <v>1493</v>
      </c>
      <c r="T8" s="1037">
        <v>1431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9384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10533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2982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1892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3088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209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75.885492479378939</v>
      </c>
      <c r="C21" s="739">
        <f>B10/(B7+B10)*100</f>
        <v>24.114507520621061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84.772635814889341</v>
      </c>
      <c r="C22" s="739">
        <f>B11/(B8+B11)*100</f>
        <v>15.227364185110664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75.885492479378939</v>
      </c>
      <c r="C26" s="739">
        <f>C21</f>
        <v>24.114507520621061</v>
      </c>
    </row>
    <row r="27" spans="1:10" ht="24.75" x14ac:dyDescent="0.25">
      <c r="A27" s="742" t="s">
        <v>1407</v>
      </c>
      <c r="B27" s="739">
        <f>B22</f>
        <v>84.772635814889341</v>
      </c>
      <c r="C27" s="739">
        <f>C22</f>
        <v>15.227364185110664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26</v>
      </c>
      <c r="C5" s="1095">
        <v>23</v>
      </c>
      <c r="D5" s="914" t="s">
        <v>5</v>
      </c>
      <c r="E5" s="211"/>
      <c r="F5" s="125">
        <v>2021</v>
      </c>
      <c r="G5" s="70">
        <v>49</v>
      </c>
      <c r="H5" s="55">
        <v>26</v>
      </c>
      <c r="I5" s="110">
        <v>23</v>
      </c>
      <c r="J5" s="70">
        <v>156</v>
      </c>
      <c r="K5" s="55">
        <v>2</v>
      </c>
      <c r="L5" s="110">
        <v>154</v>
      </c>
      <c r="M5" s="70">
        <v>9368</v>
      </c>
      <c r="N5" s="55">
        <v>10618</v>
      </c>
      <c r="O5" s="70">
        <v>2994</v>
      </c>
      <c r="P5" s="110">
        <v>1961</v>
      </c>
    </row>
    <row r="6" spans="1:16" x14ac:dyDescent="0.25">
      <c r="A6" s="923" t="s">
        <v>259</v>
      </c>
      <c r="B6" s="1096">
        <v>2</v>
      </c>
      <c r="C6" s="1097">
        <v>154</v>
      </c>
      <c r="D6" s="915" t="s">
        <v>5</v>
      </c>
      <c r="E6" s="254"/>
      <c r="F6" s="125">
        <v>2022</v>
      </c>
      <c r="G6" s="212">
        <v>49</v>
      </c>
      <c r="H6" s="58">
        <v>26</v>
      </c>
      <c r="I6" s="160">
        <v>23</v>
      </c>
      <c r="J6" s="212">
        <v>156</v>
      </c>
      <c r="K6" s="58">
        <v>2</v>
      </c>
      <c r="L6" s="160">
        <v>154</v>
      </c>
      <c r="M6" s="212">
        <v>9384</v>
      </c>
      <c r="N6" s="58">
        <v>10533</v>
      </c>
      <c r="O6" s="212">
        <v>2982</v>
      </c>
      <c r="P6" s="160">
        <v>1892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52</v>
      </c>
      <c r="H7" s="94">
        <v>29</v>
      </c>
      <c r="I7" s="169">
        <v>23</v>
      </c>
      <c r="J7" s="167"/>
      <c r="K7" s="94"/>
      <c r="L7" s="169"/>
      <c r="M7" s="167">
        <v>12208</v>
      </c>
      <c r="N7" s="94">
        <v>11844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26</v>
      </c>
      <c r="C11" s="918">
        <f>IF(ISBLANK(C5),"",C5)</f>
        <v>23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154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94.6</v>
      </c>
      <c r="C5" s="611">
        <v>94.3</v>
      </c>
      <c r="D5" s="945">
        <v>94.8</v>
      </c>
      <c r="E5" s="610"/>
      <c r="F5" s="611"/>
      <c r="G5" s="945"/>
      <c r="H5" s="610"/>
      <c r="I5" s="611"/>
      <c r="J5" s="945"/>
      <c r="K5" s="610">
        <v>3266</v>
      </c>
      <c r="L5" s="611">
        <v>1681</v>
      </c>
      <c r="M5" s="945">
        <v>1585</v>
      </c>
      <c r="N5" s="610">
        <v>97.1</v>
      </c>
      <c r="O5" s="611">
        <v>97.1</v>
      </c>
      <c r="P5" s="945">
        <v>97.1</v>
      </c>
      <c r="Q5" s="610">
        <v>0.3</v>
      </c>
      <c r="R5" s="611">
        <v>0.2</v>
      </c>
      <c r="S5" s="945">
        <v>0.5</v>
      </c>
    </row>
    <row r="6" spans="1:19" x14ac:dyDescent="0.25">
      <c r="A6" s="286">
        <v>2021</v>
      </c>
      <c r="B6" s="457">
        <v>94.8</v>
      </c>
      <c r="C6" s="458">
        <v>95.2</v>
      </c>
      <c r="D6" s="976">
        <v>94.4</v>
      </c>
      <c r="E6" s="457">
        <v>198</v>
      </c>
      <c r="F6" s="458">
        <v>130</v>
      </c>
      <c r="G6" s="976">
        <v>68</v>
      </c>
      <c r="H6" s="457">
        <v>671</v>
      </c>
      <c r="I6" s="458">
        <v>324</v>
      </c>
      <c r="J6" s="976">
        <v>347</v>
      </c>
      <c r="K6" s="457">
        <v>3217</v>
      </c>
      <c r="L6" s="458">
        <v>1660</v>
      </c>
      <c r="M6" s="976">
        <v>1557</v>
      </c>
      <c r="N6" s="457">
        <v>97</v>
      </c>
      <c r="O6" s="458">
        <v>97.1</v>
      </c>
      <c r="P6" s="976">
        <v>97</v>
      </c>
      <c r="Q6" s="457">
        <v>0.5</v>
      </c>
      <c r="R6" s="458">
        <v>0.3</v>
      </c>
      <c r="S6" s="976">
        <v>0.8</v>
      </c>
    </row>
    <row r="7" spans="1:19" x14ac:dyDescent="0.25">
      <c r="A7" s="286">
        <v>2022</v>
      </c>
      <c r="B7" s="601">
        <v>95.1</v>
      </c>
      <c r="C7" s="612">
        <v>94.9</v>
      </c>
      <c r="D7" s="980">
        <v>95.2</v>
      </c>
      <c r="E7" s="601">
        <v>194</v>
      </c>
      <c r="F7" s="612">
        <v>129</v>
      </c>
      <c r="G7" s="980">
        <v>65</v>
      </c>
      <c r="H7" s="601">
        <v>615</v>
      </c>
      <c r="I7" s="612">
        <v>291</v>
      </c>
      <c r="J7" s="980">
        <v>324</v>
      </c>
      <c r="K7" s="601">
        <v>3088</v>
      </c>
      <c r="L7" s="612">
        <v>1537</v>
      </c>
      <c r="M7" s="980">
        <v>1551</v>
      </c>
      <c r="N7" s="601">
        <v>97.5</v>
      </c>
      <c r="O7" s="612">
        <v>95.5</v>
      </c>
      <c r="P7" s="980">
        <v>99.6</v>
      </c>
      <c r="Q7" s="601">
        <v>0.1</v>
      </c>
      <c r="R7" s="612">
        <v>0.3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209</v>
      </c>
      <c r="F8" s="981">
        <v>138</v>
      </c>
      <c r="G8" s="979">
        <v>71</v>
      </c>
      <c r="H8" s="947">
        <v>551</v>
      </c>
      <c r="I8" s="981">
        <v>266</v>
      </c>
      <c r="J8" s="979">
        <v>285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14990757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43467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1189</v>
      </c>
      <c r="C5" s="616">
        <v>809</v>
      </c>
      <c r="D5" s="616">
        <v>380</v>
      </c>
      <c r="E5" s="599">
        <v>7893</v>
      </c>
      <c r="F5" s="616">
        <v>4004</v>
      </c>
      <c r="G5" s="945">
        <v>3889</v>
      </c>
      <c r="H5" s="616">
        <v>3739</v>
      </c>
      <c r="I5" s="616">
        <v>1673</v>
      </c>
      <c r="J5" s="616">
        <v>2066</v>
      </c>
      <c r="K5" s="217">
        <f>SUM(B5,E5,H5)</f>
        <v>12821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988</v>
      </c>
      <c r="C6" s="612">
        <v>694</v>
      </c>
      <c r="D6" s="946">
        <v>294</v>
      </c>
      <c r="E6" s="601">
        <v>7642</v>
      </c>
      <c r="F6" s="612">
        <v>3842</v>
      </c>
      <c r="G6" s="946">
        <v>3800</v>
      </c>
      <c r="H6" s="601">
        <v>3740</v>
      </c>
      <c r="I6" s="612">
        <v>1645</v>
      </c>
      <c r="J6" s="612">
        <v>2095</v>
      </c>
      <c r="K6" s="218">
        <f>SUM(B6,E6,H6)</f>
        <v>12370</v>
      </c>
      <c r="M6" s="105" t="s">
        <v>284</v>
      </c>
      <c r="N6" s="171">
        <f>IF(ISBLANK(J7),"",J7)</f>
        <v>2034</v>
      </c>
      <c r="O6" s="80">
        <f>IF(ISBLANK(I7),"",I7)</f>
        <v>1660</v>
      </c>
      <c r="P6" s="211"/>
    </row>
    <row r="7" spans="1:17" ht="24.75" x14ac:dyDescent="0.25">
      <c r="A7" s="218">
        <v>2023</v>
      </c>
      <c r="B7" s="601">
        <v>1063</v>
      </c>
      <c r="C7" s="612">
        <v>749</v>
      </c>
      <c r="D7" s="946">
        <v>314</v>
      </c>
      <c r="E7" s="601">
        <v>7499</v>
      </c>
      <c r="F7" s="612">
        <v>3739</v>
      </c>
      <c r="G7" s="946">
        <v>3760</v>
      </c>
      <c r="H7" s="601">
        <v>3694</v>
      </c>
      <c r="I7" s="612">
        <v>1660</v>
      </c>
      <c r="J7" s="612">
        <v>2034</v>
      </c>
      <c r="K7" s="218">
        <f>SUM(B7,E7,H7)</f>
        <v>12256</v>
      </c>
      <c r="M7" s="106" t="s">
        <v>285</v>
      </c>
      <c r="N7" s="220">
        <f>IF(ISBLANK(G7),"",G7)</f>
        <v>3760</v>
      </c>
      <c r="O7" s="107">
        <f>IF(ISBLANK(F7),"",F7)</f>
        <v>3739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314</v>
      </c>
      <c r="O8" s="83">
        <f>IF(ISBLANK(C7),"",C7)</f>
        <v>749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2034</v>
      </c>
      <c r="O13" s="80">
        <f>IF(ISBLANK(I7),"",I7)</f>
        <v>1660</v>
      </c>
      <c r="P13" s="211"/>
    </row>
    <row r="14" spans="1:17" ht="27.75" customHeight="1" x14ac:dyDescent="0.25">
      <c r="M14" s="106" t="s">
        <v>515</v>
      </c>
      <c r="N14" s="220">
        <f>IF(ISBLANK(G7),"",G7)</f>
        <v>3760</v>
      </c>
      <c r="O14" s="107">
        <f>IF(ISBLANK(F7),"",F7)</f>
        <v>3739</v>
      </c>
      <c r="P14" s="211"/>
    </row>
    <row r="15" spans="1:17" ht="26.25" customHeight="1" x14ac:dyDescent="0.25">
      <c r="M15" s="108" t="s">
        <v>516</v>
      </c>
      <c r="N15" s="170">
        <f>IF(ISBLANK(D7),"",D7)</f>
        <v>314</v>
      </c>
      <c r="O15" s="83">
        <f>IF(ISBLANK(C7),"",C7)</f>
        <v>749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362</v>
      </c>
      <c r="C21" s="616">
        <v>259</v>
      </c>
      <c r="D21" s="616">
        <v>103</v>
      </c>
      <c r="E21" s="599">
        <v>2019</v>
      </c>
      <c r="F21" s="616">
        <v>1007</v>
      </c>
      <c r="G21" s="945">
        <v>1012</v>
      </c>
      <c r="H21" s="616">
        <v>877</v>
      </c>
      <c r="I21" s="616">
        <v>356</v>
      </c>
      <c r="J21" s="616">
        <v>521</v>
      </c>
      <c r="K21" s="217">
        <f>SUM(B21,E21,H21)</f>
        <v>3258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370</v>
      </c>
      <c r="C22" s="1028">
        <v>248</v>
      </c>
      <c r="D22" s="980">
        <v>122</v>
      </c>
      <c r="E22" s="1034">
        <v>2016</v>
      </c>
      <c r="F22" s="1028">
        <v>1005</v>
      </c>
      <c r="G22" s="980">
        <v>1011</v>
      </c>
      <c r="H22" s="1034">
        <v>828</v>
      </c>
      <c r="I22" s="1028">
        <v>377</v>
      </c>
      <c r="J22" s="1028">
        <v>451</v>
      </c>
      <c r="K22" s="218">
        <f>SUM(B22,E22,H22)</f>
        <v>3214</v>
      </c>
      <c r="M22" s="105" t="s">
        <v>284</v>
      </c>
      <c r="N22" s="171">
        <f>IF(ISBLANK(J23),"",J23)</f>
        <v>513</v>
      </c>
      <c r="O22" s="80">
        <f>IF(ISBLANK(I23),"",I23)</f>
        <v>394</v>
      </c>
      <c r="P22" s="211"/>
    </row>
    <row r="23" spans="1:17" ht="24.75" x14ac:dyDescent="0.25">
      <c r="A23" s="218">
        <v>2022</v>
      </c>
      <c r="B23" s="1034">
        <v>420</v>
      </c>
      <c r="C23" s="1028">
        <v>292</v>
      </c>
      <c r="D23" s="980">
        <v>128</v>
      </c>
      <c r="E23" s="1034">
        <v>1946</v>
      </c>
      <c r="F23" s="1028">
        <v>997</v>
      </c>
      <c r="G23" s="980">
        <v>949</v>
      </c>
      <c r="H23" s="1034">
        <v>907</v>
      </c>
      <c r="I23" s="1028">
        <v>394</v>
      </c>
      <c r="J23" s="1028">
        <v>513</v>
      </c>
      <c r="K23" s="218">
        <f>SUM(B23,E23,H23)</f>
        <v>3273</v>
      </c>
      <c r="M23" s="106" t="s">
        <v>285</v>
      </c>
      <c r="N23" s="220">
        <f>IF(ISBLANK(G23),"",G23)</f>
        <v>949</v>
      </c>
      <c r="O23" s="107">
        <f>IF(ISBLANK(F23),"",F23)</f>
        <v>997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128</v>
      </c>
      <c r="O24" s="109">
        <f>IF(ISBLANK(C23),"",C23)</f>
        <v>292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513</v>
      </c>
      <c r="O29" s="80">
        <f>IF(ISBLANK(I23),"",I23)</f>
        <v>394</v>
      </c>
      <c r="P29" s="211"/>
    </row>
    <row r="30" spans="1:17" ht="27.75" customHeight="1" x14ac:dyDescent="0.25">
      <c r="M30" s="106" t="s">
        <v>515</v>
      </c>
      <c r="N30" s="220">
        <f>IF(ISBLANK(G23),"",G23)</f>
        <v>949</v>
      </c>
      <c r="O30" s="107">
        <f>IF(ISBLANK(F23),"",F23)</f>
        <v>997</v>
      </c>
      <c r="P30" s="211"/>
    </row>
    <row r="31" spans="1:17" ht="27.75" customHeight="1" x14ac:dyDescent="0.25">
      <c r="M31" s="108" t="s">
        <v>516</v>
      </c>
      <c r="N31" s="221">
        <f>IF(ISBLANK(D23),"",D23)</f>
        <v>128</v>
      </c>
      <c r="O31" s="109">
        <f>IF(ISBLANK(C23),"",C23)</f>
        <v>292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5074302</v>
      </c>
      <c r="D5" s="253"/>
    </row>
    <row r="6" spans="1:4" ht="30" x14ac:dyDescent="0.25">
      <c r="A6" s="686" t="s">
        <v>474</v>
      </c>
      <c r="B6" s="617">
        <v>9916455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93</v>
      </c>
      <c r="D5" s="611">
        <v>91.9</v>
      </c>
      <c r="E5" s="945">
        <v>94.2</v>
      </c>
      <c r="F5" s="610"/>
      <c r="G5" s="611"/>
      <c r="H5" s="945"/>
      <c r="I5" s="610">
        <v>0.9</v>
      </c>
      <c r="J5" s="611">
        <v>1.2</v>
      </c>
      <c r="K5" s="945">
        <v>0.6</v>
      </c>
      <c r="L5" s="610">
        <v>90.8</v>
      </c>
      <c r="M5" s="611">
        <v>89.1</v>
      </c>
      <c r="N5" s="945">
        <v>92.5</v>
      </c>
    </row>
    <row r="6" spans="1:14" x14ac:dyDescent="0.25">
      <c r="A6" s="286">
        <v>2021</v>
      </c>
      <c r="B6" s="457">
        <v>24</v>
      </c>
      <c r="C6" s="457">
        <v>92.8</v>
      </c>
      <c r="D6" s="458">
        <v>90.7</v>
      </c>
      <c r="E6" s="976">
        <v>95.1</v>
      </c>
      <c r="F6" s="457">
        <v>115</v>
      </c>
      <c r="G6" s="458">
        <v>71</v>
      </c>
      <c r="H6" s="976">
        <v>44</v>
      </c>
      <c r="I6" s="457">
        <v>0.9</v>
      </c>
      <c r="J6" s="458">
        <v>1</v>
      </c>
      <c r="K6" s="976">
        <v>0.7</v>
      </c>
      <c r="L6" s="457">
        <v>91.7</v>
      </c>
      <c r="M6" s="458">
        <v>89.5</v>
      </c>
      <c r="N6" s="976">
        <v>94.1</v>
      </c>
    </row>
    <row r="7" spans="1:14" x14ac:dyDescent="0.25">
      <c r="A7" s="286">
        <v>2022</v>
      </c>
      <c r="B7" s="601">
        <v>24</v>
      </c>
      <c r="C7" s="601">
        <v>91.6</v>
      </c>
      <c r="D7" s="612">
        <v>89.2</v>
      </c>
      <c r="E7" s="980">
        <v>94.1</v>
      </c>
      <c r="F7" s="601">
        <v>93</v>
      </c>
      <c r="G7" s="612">
        <v>58</v>
      </c>
      <c r="H7" s="980">
        <v>35</v>
      </c>
      <c r="I7" s="601">
        <v>1.3</v>
      </c>
      <c r="J7" s="612">
        <v>1.2</v>
      </c>
      <c r="K7" s="980">
        <v>1.3</v>
      </c>
      <c r="L7" s="601">
        <v>94</v>
      </c>
      <c r="M7" s="612">
        <v>93.7</v>
      </c>
      <c r="N7" s="980">
        <v>94.4</v>
      </c>
    </row>
    <row r="8" spans="1:14" x14ac:dyDescent="0.25">
      <c r="A8" s="219">
        <v>2023</v>
      </c>
      <c r="B8" s="947">
        <v>24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756</v>
      </c>
      <c r="C5" s="207">
        <v>756</v>
      </c>
      <c r="G5" s="113"/>
      <c r="H5" s="174" t="s">
        <v>586</v>
      </c>
      <c r="I5" s="207">
        <v>397</v>
      </c>
      <c r="J5" s="207">
        <v>391</v>
      </c>
    </row>
    <row r="6" spans="1:13" ht="15" customHeight="1" x14ac:dyDescent="0.25">
      <c r="A6" s="175" t="s">
        <v>587</v>
      </c>
      <c r="B6" s="208">
        <v>6753</v>
      </c>
      <c r="C6" s="208">
        <v>1518</v>
      </c>
      <c r="G6" s="113"/>
      <c r="H6" s="175" t="s">
        <v>587</v>
      </c>
      <c r="I6" s="208">
        <v>1841</v>
      </c>
      <c r="J6" s="208">
        <v>988</v>
      </c>
    </row>
    <row r="7" spans="1:13" ht="15" customHeight="1" x14ac:dyDescent="0.25">
      <c r="A7" s="175" t="s">
        <v>588</v>
      </c>
      <c r="B7" s="208">
        <v>23941</v>
      </c>
      <c r="C7" s="208">
        <v>11674</v>
      </c>
      <c r="G7" s="113"/>
      <c r="H7" s="175" t="s">
        <v>588</v>
      </c>
      <c r="I7" s="208">
        <v>10560</v>
      </c>
      <c r="J7" s="208">
        <v>3774</v>
      </c>
    </row>
    <row r="8" spans="1:13" ht="15" customHeight="1" x14ac:dyDescent="0.25">
      <c r="A8" s="175" t="s">
        <v>589</v>
      </c>
      <c r="B8" s="208">
        <v>33516</v>
      </c>
      <c r="C8" s="208">
        <v>27424</v>
      </c>
      <c r="G8" s="113"/>
      <c r="H8" s="175" t="s">
        <v>589</v>
      </c>
      <c r="I8" s="208">
        <v>26884</v>
      </c>
      <c r="J8" s="208">
        <v>20023</v>
      </c>
    </row>
    <row r="9" spans="1:13" ht="15" customHeight="1" x14ac:dyDescent="0.25">
      <c r="A9" s="175" t="s">
        <v>590</v>
      </c>
      <c r="B9" s="208">
        <v>73796</v>
      </c>
      <c r="C9" s="208">
        <v>86803</v>
      </c>
      <c r="G9" s="113"/>
      <c r="H9" s="175" t="s">
        <v>590</v>
      </c>
      <c r="I9" s="208">
        <v>74550</v>
      </c>
      <c r="J9" s="208">
        <v>84444</v>
      </c>
    </row>
    <row r="10" spans="1:13" ht="15" customHeight="1" x14ac:dyDescent="0.25">
      <c r="A10" s="175" t="s">
        <v>591</v>
      </c>
      <c r="B10" s="208">
        <v>9049</v>
      </c>
      <c r="C10" s="208">
        <v>11468</v>
      </c>
      <c r="G10" s="113"/>
      <c r="H10" s="175" t="s">
        <v>591</v>
      </c>
      <c r="I10" s="208">
        <v>10003</v>
      </c>
      <c r="J10" s="208">
        <v>10338</v>
      </c>
    </row>
    <row r="11" spans="1:13" ht="15" customHeight="1" x14ac:dyDescent="0.25">
      <c r="A11" s="176" t="s">
        <v>592</v>
      </c>
      <c r="B11" s="209">
        <v>18671</v>
      </c>
      <c r="C11" s="209">
        <v>19104</v>
      </c>
      <c r="G11" s="113"/>
      <c r="H11" s="176" t="s">
        <v>592</v>
      </c>
      <c r="I11" s="209">
        <v>28536</v>
      </c>
      <c r="J11" s="209">
        <v>24338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756</v>
      </c>
      <c r="C17" s="178">
        <f>IF(ISBLANK(C5),"0",C5)</f>
        <v>756</v>
      </c>
      <c r="G17" s="113"/>
      <c r="H17" s="174" t="s">
        <v>586</v>
      </c>
      <c r="I17" s="177">
        <f>IF(ISBLANK(I5),"0",I5)</f>
        <v>397</v>
      </c>
      <c r="J17" s="178">
        <f>IF(ISBLANK(J5),"0",J5)</f>
        <v>391</v>
      </c>
    </row>
    <row r="18" spans="1:13" ht="15" customHeight="1" x14ac:dyDescent="0.25">
      <c r="A18" s="175" t="s">
        <v>587</v>
      </c>
      <c r="B18" s="179">
        <f t="shared" ref="B18:C18" si="0">IF(ISBLANK(B6),"0",B6)</f>
        <v>6753</v>
      </c>
      <c r="C18" s="180">
        <f t="shared" si="0"/>
        <v>1518</v>
      </c>
      <c r="G18" s="113"/>
      <c r="H18" s="175" t="s">
        <v>587</v>
      </c>
      <c r="I18" s="179">
        <f t="shared" ref="I18:J18" si="1">IF(ISBLANK(I6),"0",I6)</f>
        <v>1841</v>
      </c>
      <c r="J18" s="180">
        <f t="shared" si="1"/>
        <v>988</v>
      </c>
    </row>
    <row r="19" spans="1:13" ht="15" customHeight="1" x14ac:dyDescent="0.25">
      <c r="A19" s="175" t="s">
        <v>588</v>
      </c>
      <c r="B19" s="179">
        <f t="shared" ref="B19:C19" si="2">IF(ISBLANK(B7),"0",B7)</f>
        <v>23941</v>
      </c>
      <c r="C19" s="180">
        <f t="shared" si="2"/>
        <v>11674</v>
      </c>
      <c r="G19" s="113"/>
      <c r="H19" s="175" t="s">
        <v>588</v>
      </c>
      <c r="I19" s="179">
        <f t="shared" ref="I19:J19" si="3">IF(ISBLANK(I7),"0",I7)</f>
        <v>10560</v>
      </c>
      <c r="J19" s="180">
        <f t="shared" si="3"/>
        <v>3774</v>
      </c>
    </row>
    <row r="20" spans="1:13" ht="15" customHeight="1" x14ac:dyDescent="0.25">
      <c r="A20" s="175" t="s">
        <v>589</v>
      </c>
      <c r="B20" s="179">
        <f t="shared" ref="B20:C20" si="4">IF(ISBLANK(B8),"0",B8)</f>
        <v>33516</v>
      </c>
      <c r="C20" s="180">
        <f t="shared" si="4"/>
        <v>27424</v>
      </c>
      <c r="G20" s="113"/>
      <c r="H20" s="175" t="s">
        <v>589</v>
      </c>
      <c r="I20" s="179">
        <f t="shared" ref="I20:J20" si="5">IF(ISBLANK(I8),"0",I8)</f>
        <v>26884</v>
      </c>
      <c r="J20" s="180">
        <f t="shared" si="5"/>
        <v>20023</v>
      </c>
    </row>
    <row r="21" spans="1:13" ht="15" customHeight="1" x14ac:dyDescent="0.25">
      <c r="A21" s="175" t="s">
        <v>590</v>
      </c>
      <c r="B21" s="179">
        <f t="shared" ref="B21:C21" si="6">IF(ISBLANK(B9),"0",B9)</f>
        <v>73796</v>
      </c>
      <c r="C21" s="180">
        <f t="shared" si="6"/>
        <v>86803</v>
      </c>
      <c r="G21" s="113"/>
      <c r="H21" s="175" t="s">
        <v>590</v>
      </c>
      <c r="I21" s="179">
        <f t="shared" ref="I21:J21" si="7">IF(ISBLANK(I9),"0",I9)</f>
        <v>74550</v>
      </c>
      <c r="J21" s="180">
        <f t="shared" si="7"/>
        <v>84444</v>
      </c>
    </row>
    <row r="22" spans="1:13" ht="15" customHeight="1" x14ac:dyDescent="0.25">
      <c r="A22" s="175" t="s">
        <v>591</v>
      </c>
      <c r="B22" s="179">
        <f t="shared" ref="B22:C22" si="8">IF(ISBLANK(B10),"0",B10)</f>
        <v>9049</v>
      </c>
      <c r="C22" s="180">
        <f t="shared" si="8"/>
        <v>11468</v>
      </c>
      <c r="G22" s="113"/>
      <c r="H22" s="175" t="s">
        <v>591</v>
      </c>
      <c r="I22" s="179">
        <f t="shared" ref="I22:J22" si="9">IF(ISBLANK(I10),"0",I10)</f>
        <v>10003</v>
      </c>
      <c r="J22" s="180">
        <f t="shared" si="9"/>
        <v>10338</v>
      </c>
    </row>
    <row r="23" spans="1:13" ht="15" customHeight="1" x14ac:dyDescent="0.25">
      <c r="A23" s="176" t="s">
        <v>592</v>
      </c>
      <c r="B23" s="181">
        <f t="shared" ref="B23:C23" si="10">IF(ISBLANK(B11),"0",B11)</f>
        <v>18671</v>
      </c>
      <c r="C23" s="182">
        <f t="shared" si="10"/>
        <v>19104</v>
      </c>
      <c r="G23" s="113"/>
      <c r="H23" s="176" t="s">
        <v>592</v>
      </c>
      <c r="I23" s="181">
        <f t="shared" ref="I23:J23" si="11">IF(ISBLANK(I11),"0",I11)</f>
        <v>28536</v>
      </c>
      <c r="J23" s="182">
        <f t="shared" si="11"/>
        <v>24338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0.45410314628608495</v>
      </c>
      <c r="C29" s="184">
        <f>C17/SUM(C17:C23)*100</f>
        <v>0.47622947205301513</v>
      </c>
      <c r="D29" s="253"/>
      <c r="E29" s="253"/>
      <c r="G29" s="113"/>
      <c r="H29" s="174" t="s">
        <v>593</v>
      </c>
      <c r="I29" s="184">
        <f>I17/SUM(I17:I23)*100</f>
        <v>0.25986607405855827</v>
      </c>
      <c r="J29" s="184">
        <f>J17/SUM(J17:J23)*100</f>
        <v>0.27097078228086713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4.0562943741665771</v>
      </c>
      <c r="C30" s="185">
        <f>C18/SUM(C17:C23)*100</f>
        <v>0.9562385430905781</v>
      </c>
      <c r="D30" s="253"/>
      <c r="E30" s="253"/>
      <c r="G30" s="113"/>
      <c r="H30" s="175" t="s">
        <v>594</v>
      </c>
      <c r="I30" s="185">
        <f>I18/SUM(I17:I23)*100</f>
        <v>1.2050716431783519</v>
      </c>
      <c r="J30" s="185">
        <f>J18/SUM(J17:J23)*100</f>
        <v>0.68470366468924992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14.38053363126344</v>
      </c>
      <c r="C31" s="185">
        <f>C19/SUM(C17:C23)*100</f>
        <v>7.353839757601718</v>
      </c>
      <c r="D31" s="253"/>
      <c r="E31" s="253"/>
      <c r="G31" s="113"/>
      <c r="H31" s="175" t="s">
        <v>595</v>
      </c>
      <c r="I31" s="185">
        <f>I19/SUM(I17:I23)*100</f>
        <v>6.9123066550588792</v>
      </c>
      <c r="J31" s="185">
        <f>J19/SUM(J17:J23)*100</f>
        <v>2.6154571159283697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20.131906152016434</v>
      </c>
      <c r="C32" s="185">
        <f>C20/SUM(C17:C23)*100</f>
        <v>17.275287092039534</v>
      </c>
      <c r="D32" s="253"/>
      <c r="E32" s="253"/>
      <c r="G32" s="113"/>
      <c r="H32" s="175" t="s">
        <v>596</v>
      </c>
      <c r="I32" s="185">
        <f>I20/SUM(I17:I23)*100</f>
        <v>17.597580692670732</v>
      </c>
      <c r="J32" s="185">
        <f>J20/SUM(J17:J23)*100</f>
        <v>13.876337528413815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44.326713999111014</v>
      </c>
      <c r="C33" s="185">
        <f>C21/SUM(C17:C23)*100</f>
        <v>54.680088442616238</v>
      </c>
      <c r="D33" s="253"/>
      <c r="E33" s="253"/>
      <c r="G33" s="113"/>
      <c r="H33" s="175" t="s">
        <v>597</v>
      </c>
      <c r="I33" s="185">
        <f>I21/SUM(I17:I23)*100</f>
        <v>48.798528516537829</v>
      </c>
      <c r="J33" s="185">
        <f>J21/SUM(J17:J23)*100</f>
        <v>58.521372733824919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5.4354224480724644</v>
      </c>
      <c r="C34" s="185">
        <f>C22/SUM(C17:C23)*100</f>
        <v>7.2240735257989126</v>
      </c>
      <c r="D34" s="253"/>
      <c r="E34" s="253"/>
      <c r="G34" s="113"/>
      <c r="H34" s="175" t="s">
        <v>598</v>
      </c>
      <c r="I34" s="185">
        <f>I22/SUM(I17:I23)*100</f>
        <v>6.5477086619842781</v>
      </c>
      <c r="J34" s="185">
        <f>J22/SUM(J17:J23)*100</f>
        <v>7.1644397627099856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11.215026249083985</v>
      </c>
      <c r="C35" s="186">
        <f>C23/SUM(C17:C23)*100</f>
        <v>12.034243166800003</v>
      </c>
      <c r="D35" s="253"/>
      <c r="E35" s="253"/>
      <c r="G35" s="113"/>
      <c r="H35" s="176" t="s">
        <v>599</v>
      </c>
      <c r="I35" s="186">
        <f>I23/SUM(I17:I23)*100</f>
        <v>18.678937756511381</v>
      </c>
      <c r="J35" s="186">
        <f>J23/SUM(J17:J23)*100</f>
        <v>16.8667184121528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0.45410314628608495</v>
      </c>
      <c r="C41" s="184">
        <f t="shared" si="12"/>
        <v>0.47622947205301513</v>
      </c>
      <c r="G41" s="113"/>
      <c r="H41" s="174" t="s">
        <v>601</v>
      </c>
      <c r="I41" s="184">
        <f t="shared" ref="I41:J41" si="13">I29</f>
        <v>0.25986607405855827</v>
      </c>
      <c r="J41" s="184">
        <f t="shared" si="13"/>
        <v>0.27097078228086713</v>
      </c>
    </row>
    <row r="42" spans="1:12" x14ac:dyDescent="0.25">
      <c r="A42" s="175" t="s">
        <v>602</v>
      </c>
      <c r="B42" s="185">
        <f t="shared" si="12"/>
        <v>4.0562943741665771</v>
      </c>
      <c r="C42" s="185">
        <f t="shared" si="12"/>
        <v>0.9562385430905781</v>
      </c>
      <c r="G42" s="113"/>
      <c r="H42" s="175" t="s">
        <v>602</v>
      </c>
      <c r="I42" s="185">
        <f t="shared" ref="I42:J42" si="14">I30</f>
        <v>1.2050716431783519</v>
      </c>
      <c r="J42" s="185">
        <f t="shared" si="14"/>
        <v>0.68470366468924992</v>
      </c>
    </row>
    <row r="43" spans="1:12" x14ac:dyDescent="0.25">
      <c r="A43" s="175" t="s">
        <v>603</v>
      </c>
      <c r="B43" s="185">
        <f t="shared" si="12"/>
        <v>14.38053363126344</v>
      </c>
      <c r="C43" s="185">
        <f t="shared" si="12"/>
        <v>7.353839757601718</v>
      </c>
      <c r="G43" s="113"/>
      <c r="H43" s="175" t="s">
        <v>603</v>
      </c>
      <c r="I43" s="185">
        <f t="shared" ref="I43:J43" si="15">I31</f>
        <v>6.9123066550588792</v>
      </c>
      <c r="J43" s="185">
        <f t="shared" si="15"/>
        <v>2.6154571159283697</v>
      </c>
    </row>
    <row r="44" spans="1:12" x14ac:dyDescent="0.25">
      <c r="A44" s="175" t="s">
        <v>604</v>
      </c>
      <c r="B44" s="185">
        <f t="shared" si="12"/>
        <v>20.131906152016434</v>
      </c>
      <c r="C44" s="185">
        <f t="shared" si="12"/>
        <v>17.275287092039534</v>
      </c>
      <c r="G44" s="113"/>
      <c r="H44" s="175" t="s">
        <v>604</v>
      </c>
      <c r="I44" s="185">
        <f t="shared" ref="I44:J44" si="16">I32</f>
        <v>17.597580692670732</v>
      </c>
      <c r="J44" s="185">
        <f t="shared" si="16"/>
        <v>13.876337528413815</v>
      </c>
    </row>
    <row r="45" spans="1:12" x14ac:dyDescent="0.25">
      <c r="A45" s="175" t="s">
        <v>605</v>
      </c>
      <c r="B45" s="185">
        <f t="shared" si="12"/>
        <v>44.326713999111014</v>
      </c>
      <c r="C45" s="185">
        <f t="shared" si="12"/>
        <v>54.680088442616238</v>
      </c>
      <c r="G45" s="113"/>
      <c r="H45" s="175" t="s">
        <v>605</v>
      </c>
      <c r="I45" s="185">
        <f t="shared" ref="I45:J45" si="17">I33</f>
        <v>48.798528516537829</v>
      </c>
      <c r="J45" s="185">
        <f t="shared" si="17"/>
        <v>58.521372733824919</v>
      </c>
    </row>
    <row r="46" spans="1:12" x14ac:dyDescent="0.25">
      <c r="A46" s="175" t="s">
        <v>606</v>
      </c>
      <c r="B46" s="185">
        <f t="shared" si="12"/>
        <v>5.4354224480724644</v>
      </c>
      <c r="C46" s="185">
        <f t="shared" si="12"/>
        <v>7.2240735257989126</v>
      </c>
      <c r="G46" s="113"/>
      <c r="H46" s="175" t="s">
        <v>606</v>
      </c>
      <c r="I46" s="185">
        <f t="shared" ref="I46:J46" si="18">I34</f>
        <v>6.5477086619842781</v>
      </c>
      <c r="J46" s="185">
        <f t="shared" si="18"/>
        <v>7.1644397627099856</v>
      </c>
    </row>
    <row r="47" spans="1:12" x14ac:dyDescent="0.25">
      <c r="A47" s="176" t="s">
        <v>607</v>
      </c>
      <c r="B47" s="186">
        <f t="shared" si="12"/>
        <v>11.215026249083985</v>
      </c>
      <c r="C47" s="186">
        <f t="shared" si="12"/>
        <v>12.034243166800003</v>
      </c>
      <c r="G47" s="113"/>
      <c r="H47" s="176" t="s">
        <v>607</v>
      </c>
      <c r="I47" s="186">
        <f t="shared" ref="I47:J47" si="19">I35</f>
        <v>18.678937756511381</v>
      </c>
      <c r="J47" s="186">
        <f t="shared" si="19"/>
        <v>16.8667184121528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90749</v>
      </c>
      <c r="C5" s="207">
        <v>78809</v>
      </c>
      <c r="D5" s="253"/>
      <c r="E5" s="253"/>
      <c r="F5" s="1003"/>
      <c r="H5" s="174" t="s">
        <v>624</v>
      </c>
      <c r="I5" s="207">
        <v>42077</v>
      </c>
      <c r="J5" s="207">
        <v>33914</v>
      </c>
    </row>
    <row r="6" spans="1:10" ht="15" customHeight="1" x14ac:dyDescent="0.25">
      <c r="A6" s="175" t="s">
        <v>625</v>
      </c>
      <c r="B6" s="208">
        <v>22610</v>
      </c>
      <c r="C6" s="208">
        <v>23404</v>
      </c>
      <c r="D6" s="253"/>
      <c r="E6" s="253"/>
      <c r="F6" s="1003"/>
      <c r="H6" s="175" t="s">
        <v>625</v>
      </c>
      <c r="I6" s="208">
        <v>36763</v>
      </c>
      <c r="J6" s="208">
        <v>40088</v>
      </c>
    </row>
    <row r="7" spans="1:10" ht="15" customHeight="1" x14ac:dyDescent="0.25">
      <c r="A7" s="176" t="s">
        <v>626</v>
      </c>
      <c r="B7" s="209">
        <v>53123</v>
      </c>
      <c r="C7" s="209">
        <v>56534</v>
      </c>
      <c r="D7" s="253"/>
      <c r="E7" s="253"/>
      <c r="F7" s="1003"/>
      <c r="H7" s="175" t="s">
        <v>626</v>
      </c>
      <c r="I7" s="208">
        <v>73449</v>
      </c>
      <c r="J7" s="208">
        <v>69770</v>
      </c>
    </row>
    <row r="8" spans="1:10" x14ac:dyDescent="0.25">
      <c r="D8" s="253"/>
      <c r="E8" s="253"/>
      <c r="F8" s="1003"/>
      <c r="H8" s="176" t="s">
        <v>2351</v>
      </c>
      <c r="I8" s="209">
        <v>482</v>
      </c>
      <c r="J8" s="209">
        <v>524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90749</v>
      </c>
      <c r="C13" s="178">
        <f>IF(ISBLANK(C5),"0",C5)</f>
        <v>78809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22610</v>
      </c>
      <c r="C14" s="180">
        <f t="shared" si="0"/>
        <v>23404</v>
      </c>
      <c r="D14" s="253"/>
      <c r="E14" s="253"/>
      <c r="F14" s="1003"/>
      <c r="H14" s="174" t="s">
        <v>624</v>
      </c>
      <c r="I14" s="177">
        <f>IF(ISBLANK(I5),"0",I5)</f>
        <v>42077</v>
      </c>
      <c r="J14" s="178">
        <f>IF(ISBLANK(J5),"0",J5)</f>
        <v>33914</v>
      </c>
    </row>
    <row r="15" spans="1:10" ht="15" customHeight="1" x14ac:dyDescent="0.25">
      <c r="A15" s="176" t="s">
        <v>626</v>
      </c>
      <c r="B15" s="181">
        <f t="shared" si="0"/>
        <v>53123</v>
      </c>
      <c r="C15" s="182">
        <f t="shared" si="0"/>
        <v>56534</v>
      </c>
      <c r="D15" s="253"/>
      <c r="E15" s="253"/>
      <c r="F15" s="1003"/>
      <c r="H15" s="175" t="s">
        <v>625</v>
      </c>
      <c r="I15" s="179">
        <f t="shared" ref="I15:J15" si="1">IF(ISBLANK(I6),"0",I6)</f>
        <v>36763</v>
      </c>
      <c r="J15" s="180">
        <f t="shared" si="1"/>
        <v>40088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73449</v>
      </c>
      <c r="J16" s="180">
        <f t="shared" si="2"/>
        <v>69770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482</v>
      </c>
      <c r="J17" s="182">
        <f t="shared" si="3"/>
        <v>524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54.509796854915251</v>
      </c>
      <c r="C21" s="184">
        <f>C13/SUM(C13:C15)*100</f>
        <v>49.644402728870467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13.581047800963466</v>
      </c>
      <c r="C22" s="185">
        <f>C14/SUM(C13:C15)*100</f>
        <v>14.742955772392548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31.909155344121288</v>
      </c>
      <c r="C23" s="186">
        <f>C15/SUM(C13:C15)*100</f>
        <v>35.612641498736984</v>
      </c>
      <c r="D23" s="253"/>
      <c r="E23" s="253"/>
      <c r="F23" s="1003"/>
      <c r="H23" s="174" t="s">
        <v>629</v>
      </c>
      <c r="I23" s="184">
        <f>I14/SUM(I14:I17)*100</f>
        <v>27.542530977737922</v>
      </c>
      <c r="J23" s="184">
        <f>J14/SUM(J14:J17)*100</f>
        <v>23.50307700837168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24.064122117417572</v>
      </c>
      <c r="J24" s="185">
        <f>J15/SUM(J14:J17)*100</f>
        <v>27.78178189277596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48.077841998808672</v>
      </c>
      <c r="J25" s="185">
        <f>J16/SUM(J14:J17)*100</f>
        <v>48.351998669401787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0.31550490603583137</v>
      </c>
      <c r="J26" s="186">
        <f>J17/SUM(J14:J17)*100</f>
        <v>0.36314242945057384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54.509796854915251</v>
      </c>
      <c r="C29" s="189">
        <f t="shared" si="4"/>
        <v>49.644402728870467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13.581047800963466</v>
      </c>
      <c r="C30" s="192">
        <f t="shared" si="4"/>
        <v>14.742955772392548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31.909155344121288</v>
      </c>
      <c r="C31" s="195">
        <f t="shared" si="4"/>
        <v>35.612641498736984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27.542530977737922</v>
      </c>
      <c r="J32" s="189">
        <f>J23</f>
        <v>23.50307700837168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24.064122117417572</v>
      </c>
      <c r="J33" s="192">
        <f t="shared" si="5"/>
        <v>27.78178189277596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48.077841998808672</v>
      </c>
      <c r="J34" s="192">
        <f t="shared" si="6"/>
        <v>48.351998669401787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0.31550490603583137</v>
      </c>
      <c r="J35" s="195">
        <f t="shared" si="7"/>
        <v>0.36314242945057384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2728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282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344877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48</v>
      </c>
      <c r="C5" s="655">
        <v>48</v>
      </c>
      <c r="E5" s="28"/>
      <c r="J5" s="654" t="s">
        <v>542</v>
      </c>
      <c r="K5" s="669">
        <f>IF(ISBLANK(B5),"",B5)</f>
        <v>48</v>
      </c>
      <c r="L5" s="618">
        <f>IF(ISBLANK(C5),"",C5)</f>
        <v>48</v>
      </c>
      <c r="N5" s="28"/>
    </row>
    <row r="6" spans="1:15" x14ac:dyDescent="0.25">
      <c r="A6" s="656" t="s">
        <v>543</v>
      </c>
      <c r="B6" s="657">
        <v>94</v>
      </c>
      <c r="C6" s="657">
        <v>94</v>
      </c>
      <c r="E6" s="44"/>
      <c r="J6" s="656" t="s">
        <v>543</v>
      </c>
      <c r="K6" s="670">
        <f t="shared" ref="K6:K10" si="0">IF(ISBLANK(B6),"",B6)</f>
        <v>94</v>
      </c>
      <c r="L6" s="619">
        <f t="shared" ref="L6:L10" si="1">IF(ISBLANK(C6),"",C6)</f>
        <v>94</v>
      </c>
      <c r="N6" s="44"/>
    </row>
    <row r="7" spans="1:15" x14ac:dyDescent="0.25">
      <c r="A7" s="656" t="s">
        <v>641</v>
      </c>
      <c r="B7" s="657">
        <v>278</v>
      </c>
      <c r="C7" s="657">
        <v>239</v>
      </c>
      <c r="E7" s="44"/>
      <c r="J7" s="656" t="s">
        <v>641</v>
      </c>
      <c r="K7" s="670">
        <f t="shared" si="0"/>
        <v>278</v>
      </c>
      <c r="L7" s="619">
        <f t="shared" si="1"/>
        <v>239</v>
      </c>
      <c r="N7" s="44"/>
    </row>
    <row r="8" spans="1:15" x14ac:dyDescent="0.25">
      <c r="A8" s="650" t="s">
        <v>642</v>
      </c>
      <c r="B8" s="651">
        <v>268</v>
      </c>
      <c r="C8" s="651">
        <v>183</v>
      </c>
      <c r="E8" s="21"/>
      <c r="J8" s="650" t="s">
        <v>642</v>
      </c>
      <c r="K8" s="670">
        <f t="shared" si="0"/>
        <v>268</v>
      </c>
      <c r="L8" s="619">
        <f t="shared" si="1"/>
        <v>183</v>
      </c>
      <c r="N8" s="21"/>
    </row>
    <row r="9" spans="1:15" x14ac:dyDescent="0.25">
      <c r="A9" s="650" t="s">
        <v>643</v>
      </c>
      <c r="B9" s="651">
        <v>421</v>
      </c>
      <c r="C9" s="651">
        <v>221</v>
      </c>
      <c r="E9" s="21"/>
      <c r="J9" s="650" t="s">
        <v>643</v>
      </c>
      <c r="K9" s="670">
        <f t="shared" si="0"/>
        <v>421</v>
      </c>
      <c r="L9" s="619">
        <f t="shared" si="1"/>
        <v>221</v>
      </c>
      <c r="N9" s="21"/>
    </row>
    <row r="10" spans="1:15" x14ac:dyDescent="0.25">
      <c r="A10" s="652" t="s">
        <v>365</v>
      </c>
      <c r="B10" s="653">
        <v>4595</v>
      </c>
      <c r="C10" s="653">
        <v>422</v>
      </c>
      <c r="J10" s="652" t="s">
        <v>365</v>
      </c>
      <c r="K10" s="671">
        <f t="shared" si="0"/>
        <v>4595</v>
      </c>
      <c r="L10" s="620">
        <f t="shared" si="1"/>
        <v>422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3.26</v>
      </c>
      <c r="C15" s="197"/>
      <c r="D15" s="253"/>
      <c r="E15" s="211"/>
      <c r="F15" s="253"/>
      <c r="G15" s="253"/>
      <c r="J15" s="673" t="s">
        <v>488</v>
      </c>
      <c r="K15" s="674">
        <f>B15</f>
        <v>3.26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</v>
      </c>
      <c r="C18" s="197"/>
      <c r="D18" s="255"/>
      <c r="E18" s="256"/>
      <c r="F18" s="253"/>
      <c r="G18" s="253"/>
      <c r="J18" s="678" t="s">
        <v>501</v>
      </c>
      <c r="K18" s="674">
        <f>B18</f>
        <v>0.9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3.46</v>
      </c>
      <c r="C19" s="198"/>
      <c r="D19" s="255"/>
      <c r="E19" s="256"/>
      <c r="F19" s="253"/>
      <c r="G19" s="253"/>
      <c r="J19" s="672" t="s">
        <v>502</v>
      </c>
      <c r="K19" s="676">
        <f>B19</f>
        <v>3.46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2.02</v>
      </c>
      <c r="C21" s="253"/>
      <c r="D21" s="253"/>
      <c r="E21" s="253"/>
      <c r="F21" s="253"/>
      <c r="G21" s="253"/>
      <c r="J21" s="661" t="s">
        <v>498</v>
      </c>
      <c r="K21" s="679">
        <f>B21</f>
        <v>2.02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16</v>
      </c>
      <c r="C32" s="655">
        <v>14</v>
      </c>
      <c r="E32" s="28"/>
      <c r="J32" s="654" t="s">
        <v>542</v>
      </c>
      <c r="K32" s="669">
        <f>IF(ISBLANK(B32),"",B32)</f>
        <v>16</v>
      </c>
      <c r="L32" s="618">
        <f>IF(ISBLANK(C32),"",C32)</f>
        <v>14</v>
      </c>
      <c r="N32" s="28"/>
    </row>
    <row r="33" spans="1:15" x14ac:dyDescent="0.25">
      <c r="A33" s="656" t="s">
        <v>543</v>
      </c>
      <c r="B33" s="657">
        <v>15</v>
      </c>
      <c r="C33" s="657">
        <v>18</v>
      </c>
      <c r="E33" s="44"/>
      <c r="J33" s="656" t="s">
        <v>543</v>
      </c>
      <c r="K33" s="670">
        <f t="shared" ref="K33:K37" si="2">IF(ISBLANK(B33),"",B33)</f>
        <v>15</v>
      </c>
      <c r="L33" s="619">
        <f t="shared" ref="L33:L37" si="3">IF(ISBLANK(C33),"",C33)</f>
        <v>18</v>
      </c>
      <c r="N33" s="44"/>
    </row>
    <row r="34" spans="1:15" x14ac:dyDescent="0.25">
      <c r="A34" s="656" t="s">
        <v>641</v>
      </c>
      <c r="B34" s="657">
        <v>163</v>
      </c>
      <c r="C34" s="657">
        <v>184</v>
      </c>
      <c r="E34" s="44"/>
      <c r="J34" s="656" t="s">
        <v>641</v>
      </c>
      <c r="K34" s="670">
        <f t="shared" si="2"/>
        <v>163</v>
      </c>
      <c r="L34" s="619">
        <f t="shared" si="3"/>
        <v>184</v>
      </c>
      <c r="N34" s="44"/>
    </row>
    <row r="35" spans="1:15" x14ac:dyDescent="0.25">
      <c r="A35" s="650" t="s">
        <v>642</v>
      </c>
      <c r="B35" s="651">
        <v>201</v>
      </c>
      <c r="C35" s="651">
        <v>186</v>
      </c>
      <c r="E35" s="21"/>
      <c r="J35" s="650" t="s">
        <v>642</v>
      </c>
      <c r="K35" s="670">
        <f t="shared" si="2"/>
        <v>201</v>
      </c>
      <c r="L35" s="619">
        <f t="shared" si="3"/>
        <v>186</v>
      </c>
      <c r="N35" s="21"/>
    </row>
    <row r="36" spans="1:15" x14ac:dyDescent="0.25">
      <c r="A36" s="650" t="s">
        <v>643</v>
      </c>
      <c r="B36" s="651">
        <v>199</v>
      </c>
      <c r="C36" s="651">
        <v>136</v>
      </c>
      <c r="E36" s="21"/>
      <c r="J36" s="650" t="s">
        <v>643</v>
      </c>
      <c r="K36" s="670">
        <f t="shared" si="2"/>
        <v>199</v>
      </c>
      <c r="L36" s="619">
        <f t="shared" si="3"/>
        <v>136</v>
      </c>
      <c r="N36" s="21"/>
    </row>
    <row r="37" spans="1:15" x14ac:dyDescent="0.25">
      <c r="A37" s="652" t="s">
        <v>365</v>
      </c>
      <c r="B37" s="653">
        <v>701</v>
      </c>
      <c r="C37" s="653">
        <v>132</v>
      </c>
      <c r="J37" s="652" t="s">
        <v>365</v>
      </c>
      <c r="K37" s="671">
        <f t="shared" si="2"/>
        <v>701</v>
      </c>
      <c r="L37" s="620">
        <f t="shared" si="3"/>
        <v>132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0.81</v>
      </c>
      <c r="C42" s="197"/>
      <c r="D42" s="253"/>
      <c r="E42" s="211"/>
      <c r="F42" s="253"/>
      <c r="G42" s="253"/>
      <c r="J42" s="673" t="s">
        <v>488</v>
      </c>
      <c r="K42" s="674">
        <f>B42</f>
        <v>0.81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0.44</v>
      </c>
      <c r="C43" s="197"/>
      <c r="D43" s="253"/>
      <c r="E43" s="254"/>
      <c r="F43" s="253"/>
      <c r="G43" s="253"/>
      <c r="J43" s="675" t="s">
        <v>489</v>
      </c>
      <c r="K43" s="676">
        <f>B43</f>
        <v>0.44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1.1399999999999999</v>
      </c>
      <c r="C46" s="198"/>
      <c r="D46" s="255"/>
      <c r="E46" s="256"/>
      <c r="F46" s="253"/>
      <c r="G46" s="253"/>
      <c r="J46" s="672" t="s">
        <v>502</v>
      </c>
      <c r="K46" s="676">
        <f>B46</f>
        <v>1.1399999999999999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113380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133235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290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67107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85310</v>
      </c>
      <c r="D4" s="643">
        <v>2</v>
      </c>
      <c r="E4" s="643">
        <v>24516</v>
      </c>
      <c r="F4" s="643">
        <v>3</v>
      </c>
      <c r="G4" s="643">
        <v>165</v>
      </c>
      <c r="H4" s="643">
        <v>56846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156185</v>
      </c>
      <c r="D5" s="602">
        <v>2</v>
      </c>
      <c r="E5" s="602">
        <v>35224</v>
      </c>
      <c r="F5" s="602">
        <v>3</v>
      </c>
      <c r="G5" s="602">
        <v>252</v>
      </c>
      <c r="H5" s="602">
        <v>73543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113380</v>
      </c>
      <c r="D6" s="617">
        <v>2</v>
      </c>
      <c r="E6" s="617">
        <v>133235</v>
      </c>
      <c r="F6" s="617">
        <v>3</v>
      </c>
      <c r="G6" s="617">
        <v>290</v>
      </c>
      <c r="H6" s="617">
        <v>67107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69.2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24211931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70205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18</v>
      </c>
      <c r="C4" s="600">
        <v>17.2</v>
      </c>
      <c r="D4" s="600">
        <v>74.2</v>
      </c>
      <c r="E4" s="600">
        <v>2.83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25</v>
      </c>
      <c r="C5" s="602">
        <v>8.6</v>
      </c>
      <c r="D5" s="751">
        <v>82.1</v>
      </c>
      <c r="E5" s="751">
        <v>0.8</v>
      </c>
      <c r="G5" s="647" t="s">
        <v>446</v>
      </c>
      <c r="H5" s="648">
        <f>IF(ISBLANK(B4),"",B4)</f>
        <v>18</v>
      </c>
      <c r="I5" s="648">
        <f>IF(ISBLANK(B5),"",B5)</f>
        <v>25</v>
      </c>
      <c r="J5" s="649">
        <f>IF(ISBLANK(B6),"",B6)</f>
        <v>16</v>
      </c>
      <c r="K5" s="569"/>
    </row>
    <row r="6" spans="1:11" x14ac:dyDescent="0.25">
      <c r="A6" s="218">
        <v>2022</v>
      </c>
      <c r="B6" s="601">
        <v>16</v>
      </c>
      <c r="C6" s="602">
        <v>5.3</v>
      </c>
      <c r="D6" s="959">
        <v>69.2</v>
      </c>
      <c r="E6" s="959">
        <v>1.01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17.2</v>
      </c>
      <c r="I9" s="648">
        <f>IF(ISBLANK(C5),"",C5)</f>
        <v>8.6</v>
      </c>
      <c r="J9" s="649">
        <f>IF(ISBLANK(C6),"",C6)</f>
        <v>5.3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1525</v>
      </c>
      <c r="C4" s="643">
        <v>4.3</v>
      </c>
      <c r="D4" s="643">
        <v>1</v>
      </c>
      <c r="E4" s="643">
        <v>0.17</v>
      </c>
      <c r="F4" s="643">
        <v>0.7</v>
      </c>
      <c r="G4" s="643">
        <v>3.4</v>
      </c>
      <c r="H4" s="1066"/>
      <c r="I4" s="253"/>
      <c r="J4" s="253"/>
      <c r="K4" s="253"/>
    </row>
    <row r="5" spans="1:11" x14ac:dyDescent="0.25">
      <c r="A5" s="480">
        <v>2021</v>
      </c>
      <c r="B5" s="602">
        <v>1569</v>
      </c>
      <c r="C5" s="602">
        <v>4.4000000000000004</v>
      </c>
      <c r="D5" s="602">
        <v>1.1000000000000001</v>
      </c>
      <c r="E5" s="602">
        <v>0.17</v>
      </c>
      <c r="F5" s="602">
        <v>0.8</v>
      </c>
      <c r="G5" s="602">
        <v>3.3</v>
      </c>
      <c r="H5" s="1066"/>
      <c r="I5" s="253"/>
      <c r="J5" s="253"/>
      <c r="K5" s="253"/>
    </row>
    <row r="6" spans="1:11" x14ac:dyDescent="0.25">
      <c r="A6" s="360">
        <v>2022</v>
      </c>
      <c r="B6" s="602">
        <v>1622</v>
      </c>
      <c r="C6" s="602">
        <v>4.7</v>
      </c>
      <c r="D6" s="602">
        <v>1</v>
      </c>
      <c r="E6" s="602">
        <v>0.2</v>
      </c>
      <c r="F6" s="602">
        <v>0.8</v>
      </c>
      <c r="G6" s="602">
        <v>3.2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</v>
      </c>
      <c r="C5" s="602">
        <v>60</v>
      </c>
      <c r="D5" s="602">
        <v>16</v>
      </c>
      <c r="E5" s="602">
        <v>4.5</v>
      </c>
      <c r="F5" s="253"/>
      <c r="G5" s="253"/>
      <c r="H5" s="253"/>
    </row>
    <row r="6" spans="1:8" x14ac:dyDescent="0.25">
      <c r="A6" s="360">
        <v>2021</v>
      </c>
      <c r="B6" s="602">
        <v>96.1</v>
      </c>
      <c r="C6" s="602">
        <v>78.599999999999994</v>
      </c>
      <c r="D6" s="602">
        <v>13</v>
      </c>
      <c r="E6" s="602">
        <v>3.7</v>
      </c>
      <c r="F6" s="253"/>
      <c r="G6" s="253"/>
      <c r="H6" s="253"/>
    </row>
    <row r="7" spans="1:8" x14ac:dyDescent="0.25">
      <c r="A7" s="481">
        <v>2022</v>
      </c>
      <c r="B7" s="1067">
        <v>94.7</v>
      </c>
      <c r="C7" s="1067">
        <v>69.2</v>
      </c>
      <c r="D7" s="1067">
        <v>26</v>
      </c>
      <c r="E7" s="1067">
        <v>7.5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3.7</v>
      </c>
    </row>
    <row r="17" spans="1:2" x14ac:dyDescent="0.25">
      <c r="A17" s="633">
        <f t="shared" si="0"/>
        <v>2022</v>
      </c>
      <c r="B17" s="627">
        <f t="shared" si="1"/>
        <v>7.5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51313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535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3580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1407489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4081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53633</v>
      </c>
      <c r="C5" s="1034">
        <v>25721</v>
      </c>
      <c r="D5" s="600">
        <v>27912</v>
      </c>
      <c r="G5" s="871" t="s">
        <v>126</v>
      </c>
      <c r="H5" s="637">
        <f>IF(ISBLANK(D7),"",D7)</f>
        <v>26457</v>
      </c>
    </row>
    <row r="6" spans="1:17" x14ac:dyDescent="0.25">
      <c r="A6" s="641">
        <v>2021</v>
      </c>
      <c r="B6" s="1034">
        <v>52073</v>
      </c>
      <c r="C6" s="1034">
        <v>25043</v>
      </c>
      <c r="D6" s="602">
        <v>27030</v>
      </c>
      <c r="G6" s="635" t="s">
        <v>127</v>
      </c>
      <c r="H6" s="623">
        <f>IF(ISBLANK(C7),"",C7)</f>
        <v>24856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51313</v>
      </c>
      <c r="C7" s="1034">
        <v>24856</v>
      </c>
      <c r="D7" s="617">
        <v>26457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26457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24856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284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4.9000000000000004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270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22477</v>
      </c>
      <c r="C6" s="55">
        <v>11540</v>
      </c>
      <c r="D6" s="55">
        <v>10937</v>
      </c>
      <c r="E6" s="70">
        <v>26062</v>
      </c>
      <c r="F6" s="55">
        <v>13424</v>
      </c>
      <c r="G6" s="110">
        <v>12638</v>
      </c>
      <c r="H6" s="55">
        <v>14003</v>
      </c>
      <c r="I6" s="55">
        <v>7210</v>
      </c>
      <c r="J6" s="55">
        <v>6793</v>
      </c>
      <c r="K6" s="70">
        <v>58953</v>
      </c>
      <c r="L6" s="55">
        <v>30354</v>
      </c>
      <c r="M6" s="110">
        <v>28599</v>
      </c>
      <c r="N6" s="70">
        <v>57815</v>
      </c>
      <c r="O6" s="55">
        <v>29656</v>
      </c>
      <c r="P6" s="110">
        <v>28159</v>
      </c>
      <c r="Q6" s="70">
        <v>228454</v>
      </c>
      <c r="R6" s="55">
        <v>114316</v>
      </c>
      <c r="S6" s="110">
        <v>114138</v>
      </c>
      <c r="T6" s="70">
        <v>357920</v>
      </c>
      <c r="U6" s="55">
        <v>175529</v>
      </c>
      <c r="V6" s="160">
        <v>182391</v>
      </c>
    </row>
    <row r="7" spans="1:22" x14ac:dyDescent="0.25">
      <c r="A7" s="286">
        <v>2021</v>
      </c>
      <c r="B7" s="167">
        <v>22317</v>
      </c>
      <c r="C7" s="94">
        <v>11442</v>
      </c>
      <c r="D7" s="94">
        <v>10875</v>
      </c>
      <c r="E7" s="167">
        <v>25815</v>
      </c>
      <c r="F7" s="94">
        <v>13295</v>
      </c>
      <c r="G7" s="169">
        <v>12520</v>
      </c>
      <c r="H7" s="94">
        <v>13817</v>
      </c>
      <c r="I7" s="94">
        <v>7152</v>
      </c>
      <c r="J7" s="94">
        <v>6665</v>
      </c>
      <c r="K7" s="167">
        <v>58444</v>
      </c>
      <c r="L7" s="94">
        <v>30067</v>
      </c>
      <c r="M7" s="169">
        <v>28377</v>
      </c>
      <c r="N7" s="167">
        <v>56950</v>
      </c>
      <c r="O7" s="94">
        <v>29220</v>
      </c>
      <c r="P7" s="169">
        <v>27730</v>
      </c>
      <c r="Q7" s="167">
        <v>225850</v>
      </c>
      <c r="R7" s="94">
        <v>113007</v>
      </c>
      <c r="S7" s="169">
        <v>112843</v>
      </c>
      <c r="T7" s="212">
        <v>354102</v>
      </c>
      <c r="U7" s="58">
        <v>173424</v>
      </c>
      <c r="V7" s="160">
        <v>180678</v>
      </c>
    </row>
    <row r="8" spans="1:22" x14ac:dyDescent="0.25">
      <c r="A8" s="219">
        <v>2022</v>
      </c>
      <c r="B8" s="72">
        <v>21846</v>
      </c>
      <c r="C8" s="61">
        <v>11164</v>
      </c>
      <c r="D8" s="61">
        <v>10682</v>
      </c>
      <c r="E8" s="72">
        <v>25253</v>
      </c>
      <c r="F8" s="61">
        <v>13028</v>
      </c>
      <c r="G8" s="111">
        <v>12225</v>
      </c>
      <c r="H8" s="61">
        <v>13507</v>
      </c>
      <c r="I8" s="61">
        <v>6932</v>
      </c>
      <c r="J8" s="61">
        <v>6575</v>
      </c>
      <c r="K8" s="72">
        <v>57124</v>
      </c>
      <c r="L8" s="61">
        <v>29327</v>
      </c>
      <c r="M8" s="111">
        <v>27797</v>
      </c>
      <c r="N8" s="72">
        <v>55380</v>
      </c>
      <c r="O8" s="61">
        <v>28258</v>
      </c>
      <c r="P8" s="111">
        <v>27122</v>
      </c>
      <c r="Q8" s="72">
        <v>219266</v>
      </c>
      <c r="R8" s="61">
        <v>109713</v>
      </c>
      <c r="S8" s="111">
        <v>109553</v>
      </c>
      <c r="T8" s="72">
        <v>344877</v>
      </c>
      <c r="U8" s="61">
        <v>168894</v>
      </c>
      <c r="V8" s="111">
        <v>175983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21846</v>
      </c>
      <c r="C15" s="172">
        <f>E8</f>
        <v>25253</v>
      </c>
      <c r="D15" s="172">
        <f>H8</f>
        <v>13507</v>
      </c>
      <c r="E15" s="172">
        <f>K8</f>
        <v>57124</v>
      </c>
      <c r="F15" s="172">
        <f>N8</f>
        <v>55380</v>
      </c>
      <c r="G15" s="172">
        <f>Q8</f>
        <v>219266</v>
      </c>
      <c r="H15" s="334">
        <f>T8</f>
        <v>344877</v>
      </c>
      <c r="M15" s="172">
        <f>K8</f>
        <v>57124</v>
      </c>
      <c r="N15" s="172">
        <f>H15-E15-O15</f>
        <v>209241</v>
      </c>
      <c r="O15" s="172">
        <f>H15-(B15+C15+G15)</f>
        <v>78512</v>
      </c>
      <c r="P15" s="29"/>
      <c r="Q15" s="100">
        <f>M15/H15*100</f>
        <v>16.563586438063428</v>
      </c>
      <c r="R15" s="100">
        <f>N15/H15*100</f>
        <v>60.671195817639337</v>
      </c>
      <c r="S15" s="100">
        <f>O15/H15*100</f>
        <v>22.765217744297242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16.563586438063428</v>
      </c>
      <c r="R18" s="100">
        <f>N15/H15*100</f>
        <v>60.671195817639337</v>
      </c>
      <c r="S18" s="100">
        <f>O15/H15*100</f>
        <v>22.765217744297242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8.6999999999999993</v>
      </c>
      <c r="C23" s="361"/>
      <c r="D23" s="361"/>
      <c r="E23" s="167">
        <v>11.5</v>
      </c>
      <c r="F23" s="361"/>
      <c r="G23" s="362"/>
      <c r="H23" s="167">
        <v>7.06</v>
      </c>
      <c r="I23" s="94">
        <v>10.08</v>
      </c>
      <c r="J23" s="169">
        <v>3.92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</v>
      </c>
      <c r="C24" s="361"/>
      <c r="D24" s="361"/>
      <c r="E24" s="167">
        <v>13.6</v>
      </c>
      <c r="F24" s="361"/>
      <c r="G24" s="362"/>
      <c r="H24" s="167">
        <v>6.71</v>
      </c>
      <c r="I24" s="94">
        <v>7.83</v>
      </c>
      <c r="J24" s="169">
        <v>5.52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</v>
      </c>
      <c r="C25" s="357"/>
      <c r="D25" s="357"/>
      <c r="E25" s="72">
        <v>7.7</v>
      </c>
      <c r="F25" s="357"/>
      <c r="G25" s="461"/>
      <c r="H25" s="72">
        <v>3.24</v>
      </c>
      <c r="I25" s="61">
        <v>3.28</v>
      </c>
      <c r="J25" s="111">
        <v>3.2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3.92</v>
      </c>
      <c r="C32" s="674">
        <f>IF(ISBLANK(I23),"",I23)</f>
        <v>10.08</v>
      </c>
      <c r="F32" s="700">
        <f>A23</f>
        <v>2020</v>
      </c>
      <c r="G32" s="674">
        <f>IF(ISBLANK(J23),"",J23)</f>
        <v>3.92</v>
      </c>
      <c r="H32" s="674">
        <f>IF(ISBLANK(I23),"",I23)</f>
        <v>10.08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5.52</v>
      </c>
      <c r="C33" s="853">
        <f t="shared" ref="C33:C34" si="2">IF(ISBLANK(I24),"",I24)</f>
        <v>7.83</v>
      </c>
      <c r="F33" s="701">
        <f t="shared" ref="F33:F34" si="3">A24</f>
        <v>2021</v>
      </c>
      <c r="G33" s="853">
        <f t="shared" ref="G33:G34" si="4">IF(ISBLANK(J24),"",J24)</f>
        <v>5.52</v>
      </c>
      <c r="H33" s="853">
        <f t="shared" ref="H33:H34" si="5">IF(ISBLANK(I24),"",I24)</f>
        <v>7.83</v>
      </c>
    </row>
    <row r="34" spans="1:8" x14ac:dyDescent="0.25">
      <c r="A34" s="702">
        <f t="shared" si="0"/>
        <v>2022</v>
      </c>
      <c r="B34" s="676">
        <f t="shared" si="1"/>
        <v>3.2</v>
      </c>
      <c r="C34" s="676">
        <f t="shared" si="2"/>
        <v>3.28</v>
      </c>
      <c r="F34" s="702">
        <f t="shared" si="3"/>
        <v>2022</v>
      </c>
      <c r="G34" s="676">
        <f t="shared" si="4"/>
        <v>3.2</v>
      </c>
      <c r="H34" s="676">
        <f t="shared" si="5"/>
        <v>3.28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289</v>
      </c>
      <c r="C4" s="600">
        <v>22</v>
      </c>
      <c r="D4" s="600">
        <v>14</v>
      </c>
      <c r="E4" s="599">
        <v>10</v>
      </c>
      <c r="F4" s="600">
        <v>5.2</v>
      </c>
      <c r="G4" s="600">
        <v>0.2</v>
      </c>
    </row>
    <row r="5" spans="1:10" x14ac:dyDescent="0.25">
      <c r="A5" s="286">
        <v>2022</v>
      </c>
      <c r="B5" s="751">
        <v>278</v>
      </c>
      <c r="C5" s="751">
        <v>16</v>
      </c>
      <c r="D5" s="751">
        <v>15</v>
      </c>
      <c r="E5" s="753">
        <v>10</v>
      </c>
      <c r="F5" s="751">
        <v>5.0999999999999996</v>
      </c>
      <c r="G5" s="751">
        <v>0.3</v>
      </c>
    </row>
    <row r="6" spans="1:10" x14ac:dyDescent="0.25">
      <c r="A6" s="218">
        <v>2023</v>
      </c>
      <c r="B6" s="752">
        <v>270</v>
      </c>
      <c r="C6" s="752">
        <v>13</v>
      </c>
      <c r="D6" s="752">
        <v>14</v>
      </c>
      <c r="E6" s="754">
        <v>11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289</v>
      </c>
      <c r="C11" s="80">
        <f>IF(ISBLANK(D4),"",D4)</f>
        <v>14</v>
      </c>
      <c r="E11" s="103">
        <f>A4</f>
        <v>2021</v>
      </c>
      <c r="F11" s="80">
        <f>IF(ISBLANK(B4),"",B4)</f>
        <v>289</v>
      </c>
      <c r="G11" s="80">
        <f>IF(ISBLANK(D4),"",D4)</f>
        <v>14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278</v>
      </c>
      <c r="C12" s="80">
        <f>IF(ISBLANK(D5),"",D5)</f>
        <v>15</v>
      </c>
      <c r="E12" s="103">
        <f t="shared" ref="E12:E13" si="1">A5</f>
        <v>2022</v>
      </c>
      <c r="F12" s="80">
        <f t="shared" ref="F12:F13" si="2">IF(ISBLANK(B5),"",B5)</f>
        <v>278</v>
      </c>
      <c r="G12" s="80">
        <f t="shared" ref="G12:G13" si="3">IF(ISBLANK(D5),"",D5)</f>
        <v>15</v>
      </c>
    </row>
    <row r="13" spans="1:10" x14ac:dyDescent="0.25">
      <c r="A13" s="155">
        <f t="shared" si="0"/>
        <v>2023</v>
      </c>
      <c r="B13" s="83">
        <f>IF(ISBLANK(B6),"",B6)</f>
        <v>270</v>
      </c>
      <c r="C13" s="83">
        <f>IF(ISBLANK(D6),"",D6)</f>
        <v>14</v>
      </c>
      <c r="D13" s="253"/>
      <c r="E13" s="155">
        <f t="shared" si="1"/>
        <v>2023</v>
      </c>
      <c r="F13" s="83">
        <f t="shared" si="2"/>
        <v>270</v>
      </c>
      <c r="G13" s="83">
        <f t="shared" si="3"/>
        <v>14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22</v>
      </c>
      <c r="C18" s="80">
        <f>IF(ISBLANK(E4),"",E4)</f>
        <v>10</v>
      </c>
      <c r="E18" s="603">
        <f>A4</f>
        <v>2021</v>
      </c>
      <c r="F18" s="100">
        <f>IF(ISBLANK(C4),"",C4)</f>
        <v>22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16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16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13</v>
      </c>
      <c r="C20" s="83">
        <f>IF(ISBLANK(E6),"",E6)</f>
        <v>11</v>
      </c>
      <c r="E20" s="155">
        <f t="shared" si="5"/>
        <v>2023</v>
      </c>
      <c r="F20" s="83">
        <f>IF(ISBLANK(C6),"",C6)</f>
        <v>13</v>
      </c>
      <c r="G20" s="83">
        <f t="shared" si="6"/>
        <v>11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14658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4.5999999999999996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5030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3111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2089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6655</v>
      </c>
    </row>
    <row r="17" spans="2:3" x14ac:dyDescent="0.25">
      <c r="B17" s="253">
        <v>2022</v>
      </c>
      <c r="C17" s="1100">
        <v>5411</v>
      </c>
    </row>
    <row r="18" spans="2:3" x14ac:dyDescent="0.25">
      <c r="B18" s="253">
        <v>2023</v>
      </c>
      <c r="C18" s="1100">
        <v>5030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6655</v>
      </c>
    </row>
    <row r="22" spans="2:3" x14ac:dyDescent="0.25">
      <c r="B22" s="636">
        <f>B17</f>
        <v>2022</v>
      </c>
      <c r="C22" s="636">
        <f t="shared" ref="C22:C23" si="0">IF(ISBLANK(C17),"",C17)</f>
        <v>5411</v>
      </c>
    </row>
    <row r="23" spans="2:3" x14ac:dyDescent="0.25">
      <c r="B23" s="636">
        <f>B18</f>
        <v>2023</v>
      </c>
      <c r="C23" s="636">
        <f t="shared" si="0"/>
        <v>5030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229</v>
      </c>
      <c r="C5" s="55">
        <v>309</v>
      </c>
      <c r="D5" s="55">
        <v>192</v>
      </c>
      <c r="E5" s="269">
        <f>SUM(B5:D5)</f>
        <v>730</v>
      </c>
      <c r="F5" s="71">
        <v>17899</v>
      </c>
      <c r="G5" s="70">
        <v>0.4</v>
      </c>
      <c r="H5" s="55">
        <v>0.1</v>
      </c>
      <c r="I5" s="110">
        <v>0.2</v>
      </c>
      <c r="J5" s="71">
        <v>5.0999999999999996</v>
      </c>
    </row>
    <row r="6" spans="1:10" x14ac:dyDescent="0.25">
      <c r="A6" s="286">
        <v>2022</v>
      </c>
      <c r="B6" s="757">
        <v>277</v>
      </c>
      <c r="C6" s="758">
        <v>338</v>
      </c>
      <c r="D6" s="758">
        <v>234</v>
      </c>
      <c r="E6" s="270">
        <f>SUM(B6:D6)</f>
        <v>849</v>
      </c>
      <c r="F6" s="214">
        <v>15649</v>
      </c>
      <c r="G6" s="457">
        <v>0.5</v>
      </c>
      <c r="H6" s="458">
        <v>0.2</v>
      </c>
      <c r="I6" s="763">
        <v>0.3</v>
      </c>
      <c r="J6" s="214">
        <v>4.5999999999999996</v>
      </c>
    </row>
    <row r="7" spans="1:10" x14ac:dyDescent="0.25">
      <c r="A7" s="218">
        <v>2023</v>
      </c>
      <c r="B7" s="167">
        <v>353</v>
      </c>
      <c r="C7" s="94">
        <v>325</v>
      </c>
      <c r="D7" s="94">
        <v>247</v>
      </c>
      <c r="E7" s="447">
        <f>SUM(B7:D7)</f>
        <v>925</v>
      </c>
      <c r="F7" s="168">
        <v>14658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17899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15649</v>
      </c>
      <c r="C14" s="28"/>
      <c r="D14" s="28"/>
      <c r="F14" s="625" t="s">
        <v>1526</v>
      </c>
      <c r="G14" s="621">
        <f>IF(ISBLANK(B7),"",B7)</f>
        <v>353</v>
      </c>
      <c r="I14" s="625" t="s">
        <v>1529</v>
      </c>
      <c r="J14" s="621">
        <f>IF(ISBLANK(B7),"",B7)</f>
        <v>353</v>
      </c>
    </row>
    <row r="15" spans="1:10" x14ac:dyDescent="0.25">
      <c r="A15" s="624">
        <f t="shared" ref="A15" si="1">A7</f>
        <v>2023</v>
      </c>
      <c r="B15" s="623">
        <f t="shared" si="0"/>
        <v>14658</v>
      </c>
      <c r="C15" s="28"/>
      <c r="D15" s="28"/>
      <c r="F15" s="626" t="s">
        <v>1527</v>
      </c>
      <c r="G15" s="622">
        <f>IF(ISBLANK(C7),"",C7)</f>
        <v>325</v>
      </c>
      <c r="I15" s="626" t="s">
        <v>1538</v>
      </c>
      <c r="J15" s="622">
        <f>IF(ISBLANK(C7),"",C7)</f>
        <v>325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247</v>
      </c>
      <c r="I16" s="627" t="s">
        <v>1539</v>
      </c>
      <c r="J16" s="623">
        <f>IF(ISBLANK(D7),"",D7)</f>
        <v>247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1066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512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491</v>
      </c>
      <c r="C6" s="759"/>
      <c r="D6" s="759"/>
      <c r="E6" s="457">
        <v>12.4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490</v>
      </c>
      <c r="C7" s="759"/>
      <c r="D7" s="759"/>
      <c r="E7" s="457">
        <v>12.5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512</v>
      </c>
      <c r="C8" s="760"/>
      <c r="D8" s="760"/>
      <c r="E8" s="601">
        <v>13.3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491</v>
      </c>
      <c r="C16" s="755"/>
      <c r="I16" s="700">
        <f>A6</f>
        <v>2020</v>
      </c>
      <c r="J16" s="674">
        <f>IF(ISBLANK(E6),"",E6)</f>
        <v>12.4</v>
      </c>
      <c r="K16" s="756"/>
    </row>
    <row r="17" spans="1:10" x14ac:dyDescent="0.25">
      <c r="A17" s="701">
        <f>A7</f>
        <v>2021</v>
      </c>
      <c r="B17" s="853">
        <f>IF(ISBLANK(B7),"",B7)</f>
        <v>490</v>
      </c>
      <c r="C17" s="755"/>
      <c r="I17" s="701">
        <f>A7</f>
        <v>2021</v>
      </c>
      <c r="J17" s="853">
        <f>IF(ISBLANK(E7),"",E7)</f>
        <v>12.5</v>
      </c>
    </row>
    <row r="18" spans="1:10" x14ac:dyDescent="0.25">
      <c r="A18" s="702">
        <f>A8</f>
        <v>2022</v>
      </c>
      <c r="B18" s="676">
        <f>IF(ISBLANK(B8),"",B8)</f>
        <v>512</v>
      </c>
      <c r="C18" s="755"/>
      <c r="I18" s="702">
        <f>A8</f>
        <v>2022</v>
      </c>
      <c r="J18" s="676">
        <f>IF(ISBLANK(E8),"",E8)</f>
        <v>13.3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257</v>
      </c>
      <c r="D5" s="449">
        <f>IF(ISBLANK(B5),"",A5)</f>
        <v>2021</v>
      </c>
      <c r="E5" s="618">
        <f>IF(ISBLANK(B5),"",B5)</f>
        <v>257</v>
      </c>
      <c r="K5" s="217">
        <v>2020</v>
      </c>
      <c r="L5" s="655">
        <v>4.8</v>
      </c>
    </row>
    <row r="6" spans="1:12" x14ac:dyDescent="0.25">
      <c r="A6" s="229">
        <v>2022</v>
      </c>
      <c r="B6" s="602">
        <v>253</v>
      </c>
      <c r="D6" s="450">
        <f>IF(ISBLANK(B6),"",A6)</f>
        <v>2022</v>
      </c>
      <c r="E6" s="619">
        <f>IF(ISBLANK(B6),"",B6)</f>
        <v>253</v>
      </c>
      <c r="K6" s="286">
        <v>2021</v>
      </c>
      <c r="L6" s="657">
        <v>5</v>
      </c>
    </row>
    <row r="7" spans="1:12" x14ac:dyDescent="0.25">
      <c r="A7" s="123">
        <v>2023</v>
      </c>
      <c r="B7" s="617">
        <v>241</v>
      </c>
      <c r="D7" s="379">
        <f>IF(ISBLANK(B7),"",A7)</f>
        <v>2023</v>
      </c>
      <c r="E7" s="620">
        <f>IF(ISBLANK(B7),"",B7)</f>
        <v>241</v>
      </c>
      <c r="K7" s="219">
        <v>2022</v>
      </c>
      <c r="L7" s="617">
        <v>4.9000000000000004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129</v>
      </c>
      <c r="C4" s="643">
        <v>951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131</v>
      </c>
      <c r="C5" s="602">
        <v>915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119</v>
      </c>
      <c r="C6" s="602">
        <v>1066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87</v>
      </c>
      <c r="C5" s="643">
        <v>4095</v>
      </c>
      <c r="D5" s="643">
        <v>616</v>
      </c>
      <c r="E5" s="869">
        <v>15</v>
      </c>
      <c r="F5" s="1039">
        <v>14.7</v>
      </c>
      <c r="G5" s="1039">
        <v>15.3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84</v>
      </c>
      <c r="C6" s="657">
        <v>4189</v>
      </c>
      <c r="D6" s="657">
        <v>620</v>
      </c>
      <c r="E6" s="657">
        <v>14.7</v>
      </c>
      <c r="F6" s="657">
        <v>14.4</v>
      </c>
      <c r="G6" s="657">
        <v>15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96</v>
      </c>
      <c r="C7" s="617">
        <v>3580</v>
      </c>
      <c r="D7" s="617">
        <v>535</v>
      </c>
      <c r="E7" s="617">
        <v>14.9</v>
      </c>
      <c r="F7" s="617">
        <v>14.7</v>
      </c>
      <c r="G7" s="617">
        <v>15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11.4</v>
      </c>
      <c r="C4" s="655">
        <v>2773</v>
      </c>
      <c r="D4" s="655">
        <v>4.8</v>
      </c>
      <c r="E4" s="655">
        <v>1951</v>
      </c>
      <c r="F4" s="655">
        <v>0.6</v>
      </c>
      <c r="G4" s="655">
        <v>303</v>
      </c>
      <c r="H4" s="655">
        <v>32</v>
      </c>
      <c r="I4" s="655">
        <v>199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9.5</v>
      </c>
      <c r="C5" s="602">
        <v>2940</v>
      </c>
      <c r="D5" s="602">
        <v>5.2</v>
      </c>
      <c r="E5" s="602">
        <v>1987</v>
      </c>
      <c r="F5" s="602">
        <v>0.6</v>
      </c>
      <c r="G5" s="602">
        <v>293</v>
      </c>
      <c r="H5" s="602">
        <v>26</v>
      </c>
      <c r="I5" s="602">
        <v>222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3111</v>
      </c>
      <c r="D6" s="617"/>
      <c r="E6" s="617">
        <v>2089</v>
      </c>
      <c r="F6" s="617"/>
      <c r="G6" s="617">
        <v>284</v>
      </c>
      <c r="H6" s="617">
        <v>24</v>
      </c>
      <c r="I6" s="617">
        <v>238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3116</v>
      </c>
      <c r="C4" s="1006">
        <v>1587</v>
      </c>
      <c r="D4" s="1006">
        <v>1529</v>
      </c>
      <c r="E4" s="1005">
        <v>6535</v>
      </c>
      <c r="F4" s="1006">
        <v>3437</v>
      </c>
      <c r="G4" s="1006">
        <v>3098</v>
      </c>
      <c r="H4" s="1007">
        <v>8.6999999999999993</v>
      </c>
      <c r="I4" s="1007">
        <v>18.3</v>
      </c>
      <c r="J4" s="1007">
        <v>-9.6</v>
      </c>
      <c r="K4" s="70">
        <v>4568</v>
      </c>
      <c r="L4" s="55">
        <v>2029</v>
      </c>
      <c r="M4" s="110">
        <v>2539</v>
      </c>
      <c r="N4" s="55">
        <v>4396</v>
      </c>
      <c r="O4" s="55">
        <v>1975</v>
      </c>
      <c r="P4" s="110">
        <v>2421</v>
      </c>
    </row>
    <row r="5" spans="1:17" x14ac:dyDescent="0.25">
      <c r="A5" s="286">
        <v>2021</v>
      </c>
      <c r="B5" s="1008">
        <v>2982</v>
      </c>
      <c r="C5" s="1009">
        <v>1532</v>
      </c>
      <c r="D5" s="1009">
        <v>1450</v>
      </c>
      <c r="E5" s="1008">
        <v>7536</v>
      </c>
      <c r="F5" s="1009">
        <v>4021</v>
      </c>
      <c r="G5" s="1009">
        <v>3515</v>
      </c>
      <c r="H5" s="1010">
        <v>8.4</v>
      </c>
      <c r="I5" s="1010">
        <v>21.3</v>
      </c>
      <c r="J5" s="1010">
        <v>-12.9</v>
      </c>
      <c r="K5" s="212">
        <v>5429</v>
      </c>
      <c r="L5" s="58">
        <v>2388</v>
      </c>
      <c r="M5" s="160">
        <v>3041</v>
      </c>
      <c r="N5" s="58">
        <v>5269</v>
      </c>
      <c r="O5" s="58">
        <v>2320</v>
      </c>
      <c r="P5" s="160">
        <v>2949</v>
      </c>
    </row>
    <row r="6" spans="1:17" x14ac:dyDescent="0.25">
      <c r="A6" s="219">
        <v>2022</v>
      </c>
      <c r="B6" s="1011">
        <v>3089</v>
      </c>
      <c r="C6" s="1012">
        <v>1525</v>
      </c>
      <c r="D6" s="1012">
        <v>1564</v>
      </c>
      <c r="E6" s="1011">
        <v>5788</v>
      </c>
      <c r="F6" s="1012">
        <v>2980</v>
      </c>
      <c r="G6" s="1012">
        <v>2808</v>
      </c>
      <c r="H6" s="1013">
        <v>9</v>
      </c>
      <c r="I6" s="1013">
        <v>16.8</v>
      </c>
      <c r="J6" s="1013">
        <v>-7.8</v>
      </c>
      <c r="K6" s="1014">
        <v>7791</v>
      </c>
      <c r="L6" s="1015">
        <v>3527</v>
      </c>
      <c r="M6" s="1016">
        <v>4264</v>
      </c>
      <c r="N6" s="1015">
        <v>7547</v>
      </c>
      <c r="O6" s="1015">
        <v>3437</v>
      </c>
      <c r="P6" s="1016">
        <v>4110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1529</v>
      </c>
      <c r="C13" s="319">
        <f>IF(ISBLANK(C4),"",C4)</f>
        <v>1587</v>
      </c>
      <c r="D13" s="364"/>
      <c r="E13" s="322">
        <f>A4</f>
        <v>2020</v>
      </c>
      <c r="F13" s="319">
        <f>IF(ISBLANK(G4),"",G4)</f>
        <v>3098</v>
      </c>
      <c r="G13" s="319">
        <f>IF(ISBLANK(F4),"",F4)</f>
        <v>3437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1450</v>
      </c>
      <c r="C14" s="320">
        <f t="shared" ref="C14:C15" si="2">IF(ISBLANK(C5),"",C5)</f>
        <v>1532</v>
      </c>
      <c r="D14" s="364"/>
      <c r="E14" s="323">
        <f t="shared" ref="E14:E15" si="3">A5</f>
        <v>2021</v>
      </c>
      <c r="F14" s="320">
        <f t="shared" ref="F14:F15" si="4">IF(ISBLANK(G5),"",G5)</f>
        <v>3515</v>
      </c>
      <c r="G14" s="320">
        <f t="shared" ref="G14:G15" si="5">IF(ISBLANK(F5),"",F5)</f>
        <v>4021</v>
      </c>
      <c r="H14" s="389"/>
      <c r="I14" s="389"/>
      <c r="J14" s="48"/>
      <c r="K14" s="325" t="s">
        <v>536</v>
      </c>
      <c r="L14" s="328">
        <f>IF(ISBLANK(K4),"",K4)</f>
        <v>4568</v>
      </c>
      <c r="M14" s="328">
        <f>IF(ISBLANK(K5),"",K5)</f>
        <v>5429</v>
      </c>
      <c r="N14" s="328">
        <f>IF(ISBLANK(K6),"",K6)</f>
        <v>7791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1564</v>
      </c>
      <c r="C15" s="321">
        <f t="shared" si="2"/>
        <v>1525</v>
      </c>
      <c r="E15" s="324">
        <f t="shared" si="3"/>
        <v>2022</v>
      </c>
      <c r="F15" s="321">
        <f t="shared" si="4"/>
        <v>2808</v>
      </c>
      <c r="G15" s="321">
        <f t="shared" si="5"/>
        <v>2980</v>
      </c>
      <c r="H15" s="211"/>
      <c r="I15" s="211"/>
      <c r="J15" s="28"/>
      <c r="K15" s="326" t="s">
        <v>535</v>
      </c>
      <c r="L15" s="329">
        <f>IF(ISBLANK(N4),"",N4)</f>
        <v>4396</v>
      </c>
      <c r="M15" s="329">
        <f>IF(ISBLANK(N5),"",N5)</f>
        <v>5269</v>
      </c>
      <c r="N15" s="329">
        <f>IF(ISBLANK(N6),"",N6)</f>
        <v>7547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4568</v>
      </c>
      <c r="M19" s="328">
        <f>IF(ISBLANK(K5),"",K5)</f>
        <v>5429</v>
      </c>
      <c r="N19" s="328">
        <f>IF(ISBLANK(K6),"",K6)</f>
        <v>7791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4396</v>
      </c>
      <c r="M20" s="329">
        <f>IF(ISBLANK(N5),"",N5)</f>
        <v>5269</v>
      </c>
      <c r="N20" s="329">
        <f>IF(ISBLANK(N6),"",N6)</f>
        <v>7547</v>
      </c>
      <c r="O20" s="364"/>
    </row>
    <row r="21" spans="1:15" x14ac:dyDescent="0.25">
      <c r="A21" s="322">
        <f>A4</f>
        <v>2020</v>
      </c>
      <c r="B21" s="319">
        <f>IF(ISBLANK(D4),"",D4)</f>
        <v>1529</v>
      </c>
      <c r="C21" s="319">
        <f>IF(ISBLANK(C4),"",C4)</f>
        <v>1587</v>
      </c>
      <c r="E21" s="322">
        <f>A4</f>
        <v>2020</v>
      </c>
      <c r="F21" s="319">
        <f>IF(ISBLANK(G4),"",G4)</f>
        <v>3098</v>
      </c>
      <c r="G21" s="319">
        <f>IF(ISBLANK(F4),"",F4)</f>
        <v>3437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1450</v>
      </c>
      <c r="C22" s="320">
        <f t="shared" ref="C22:C23" si="8">IF(ISBLANK(C5),"",C5)</f>
        <v>1532</v>
      </c>
      <c r="E22" s="323">
        <f t="shared" ref="E22:E23" si="9">A5</f>
        <v>2021</v>
      </c>
      <c r="F22" s="320">
        <f t="shared" ref="F22:F23" si="10">IF(ISBLANK(G5),"",G5)</f>
        <v>3515</v>
      </c>
      <c r="G22" s="320">
        <f t="shared" ref="G22:G23" si="11">IF(ISBLANK(F5),"",F5)</f>
        <v>4021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1564</v>
      </c>
      <c r="C23" s="321">
        <f t="shared" si="8"/>
        <v>1525</v>
      </c>
      <c r="E23" s="324">
        <f t="shared" si="9"/>
        <v>2022</v>
      </c>
      <c r="F23" s="321">
        <f t="shared" si="10"/>
        <v>2808</v>
      </c>
      <c r="G23" s="321">
        <f t="shared" si="11"/>
        <v>2980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</v>
      </c>
      <c r="C5" s="611"/>
      <c r="D5" s="611"/>
      <c r="E5" s="599">
        <v>105</v>
      </c>
      <c r="F5" s="616"/>
      <c r="G5" s="945"/>
      <c r="H5" s="599">
        <v>684</v>
      </c>
      <c r="I5" s="616">
        <v>187</v>
      </c>
      <c r="J5" s="616">
        <v>497</v>
      </c>
      <c r="K5" s="616"/>
      <c r="L5" s="945"/>
    </row>
    <row r="6" spans="1:12" x14ac:dyDescent="0.25">
      <c r="A6" s="286">
        <v>2021</v>
      </c>
      <c r="B6" s="601">
        <v>57</v>
      </c>
      <c r="C6" s="612"/>
      <c r="D6" s="612"/>
      <c r="E6" s="1034">
        <v>172</v>
      </c>
      <c r="F6" s="1028"/>
      <c r="G6" s="980"/>
      <c r="H6" s="1034">
        <v>753</v>
      </c>
      <c r="I6" s="1028">
        <v>247</v>
      </c>
      <c r="J6" s="1028">
        <v>506</v>
      </c>
      <c r="K6" s="1028"/>
      <c r="L6" s="980"/>
    </row>
    <row r="7" spans="1:12" x14ac:dyDescent="0.25">
      <c r="A7" s="218">
        <v>2022</v>
      </c>
      <c r="B7" s="601">
        <v>56</v>
      </c>
      <c r="C7" s="612"/>
      <c r="D7" s="612"/>
      <c r="E7" s="1034">
        <v>165</v>
      </c>
      <c r="F7" s="1028"/>
      <c r="G7" s="980"/>
      <c r="H7" s="1034">
        <v>721</v>
      </c>
      <c r="I7" s="1028">
        <v>248</v>
      </c>
      <c r="J7" s="1028">
        <v>473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248</v>
      </c>
    </row>
    <row r="15" spans="1:12" ht="30" x14ac:dyDescent="0.25">
      <c r="A15" s="833" t="s">
        <v>1543</v>
      </c>
      <c r="B15" s="623">
        <f>IF(ISBLANK(J7),"",J7)</f>
        <v>473</v>
      </c>
    </row>
    <row r="17" spans="1:2" x14ac:dyDescent="0.25">
      <c r="A17" s="625" t="s">
        <v>1540</v>
      </c>
      <c r="B17" s="621">
        <f>IF(ISBLANK(I7),"",I7)</f>
        <v>248</v>
      </c>
    </row>
    <row r="18" spans="1:2" x14ac:dyDescent="0.25">
      <c r="A18" s="627" t="s">
        <v>1541</v>
      </c>
      <c r="B18" s="623">
        <f>IF(ISBLANK(J7),"",J7)</f>
        <v>473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59.2</v>
      </c>
      <c r="C6" s="614">
        <v>30.2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50.5</v>
      </c>
      <c r="C10" s="614">
        <v>30.5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50.5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49.5</v>
      </c>
      <c r="C14" s="73">
        <v>34.700000000000003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1388.6869999999999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65225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1875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42834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107058.98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1388.6869999999999</v>
      </c>
      <c r="C5" s="611">
        <v>1209.752</v>
      </c>
      <c r="D5" s="751">
        <v>101637</v>
      </c>
      <c r="E5" s="751">
        <v>29</v>
      </c>
      <c r="G5" s="358">
        <v>2014</v>
      </c>
      <c r="H5" s="70">
        <v>103847.92</v>
      </c>
      <c r="I5" s="55">
        <v>66328.3</v>
      </c>
      <c r="J5" s="55">
        <v>37519.620000000003</v>
      </c>
      <c r="K5" s="71">
        <v>38</v>
      </c>
    </row>
    <row r="6" spans="1:12" x14ac:dyDescent="0.25">
      <c r="A6" s="286">
        <v>2021</v>
      </c>
      <c r="B6" s="601">
        <v>1388.6869999999999</v>
      </c>
      <c r="C6" s="612">
        <v>1209.752</v>
      </c>
      <c r="D6" s="959">
        <v>98063</v>
      </c>
      <c r="E6" s="959">
        <v>28</v>
      </c>
      <c r="G6" s="480">
        <v>2017</v>
      </c>
      <c r="H6" s="212">
        <v>104706.84</v>
      </c>
      <c r="I6" s="58">
        <v>67257.87</v>
      </c>
      <c r="J6" s="58">
        <v>37448.97</v>
      </c>
      <c r="K6" s="214">
        <v>38</v>
      </c>
    </row>
    <row r="7" spans="1:12" x14ac:dyDescent="0.25">
      <c r="A7" s="218">
        <v>2022</v>
      </c>
      <c r="B7" s="601">
        <v>1388.6869999999999</v>
      </c>
      <c r="C7" s="612">
        <v>1219.8140000000001</v>
      </c>
      <c r="D7" s="959">
        <v>95175</v>
      </c>
      <c r="E7" s="959">
        <v>28</v>
      </c>
      <c r="G7" s="482">
        <v>2020</v>
      </c>
      <c r="H7" s="72">
        <v>107058.98</v>
      </c>
      <c r="I7" s="61">
        <v>69294.61</v>
      </c>
      <c r="J7" s="61">
        <v>37764.370000000003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1219.8140000000001</v>
      </c>
      <c r="D14" s="631">
        <f>A5</f>
        <v>2020</v>
      </c>
      <c r="E14" s="625">
        <f>IF(ISBLANK(D5),"",D5)</f>
        <v>101637</v>
      </c>
      <c r="F14" s="211"/>
      <c r="G14" s="634" t="s">
        <v>925</v>
      </c>
      <c r="H14" s="621">
        <f>IF(ISBLANK(J7),"",J7)</f>
        <v>37764.370000000003</v>
      </c>
      <c r="I14" s="211"/>
      <c r="J14" s="211"/>
    </row>
    <row r="15" spans="1:12" x14ac:dyDescent="0.25">
      <c r="A15" s="870" t="s">
        <v>16</v>
      </c>
      <c r="B15" s="630">
        <f>IF(ISBLANK(B7),"",B7)</f>
        <v>1388.6869999999999</v>
      </c>
      <c r="D15" s="632">
        <f t="shared" ref="D15:D16" si="0">A6</f>
        <v>2021</v>
      </c>
      <c r="E15" s="626">
        <f>IF(ISBLANK(D6),"",D6)</f>
        <v>98063</v>
      </c>
      <c r="F15" s="211"/>
      <c r="G15" s="635" t="s">
        <v>926</v>
      </c>
      <c r="H15" s="623">
        <f>IF(ISBLANK(I7),"",I7)</f>
        <v>69294.61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95175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1219.8140000000001</v>
      </c>
      <c r="F19" s="253"/>
      <c r="G19" s="634" t="s">
        <v>529</v>
      </c>
      <c r="H19" s="621">
        <f>IF(ISBLANK(J7),"",J7)</f>
        <v>37764.370000000003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1388.6869999999999</v>
      </c>
      <c r="F20" s="253"/>
      <c r="G20" s="635" t="s">
        <v>528</v>
      </c>
      <c r="H20" s="623">
        <f>IF(ISBLANK(I7),"",I7)</f>
        <v>69294.61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3.3</v>
      </c>
      <c r="C5" s="1092">
        <v>64259</v>
      </c>
      <c r="D5" s="1093">
        <v>1812</v>
      </c>
      <c r="E5" s="1092">
        <v>42728</v>
      </c>
      <c r="F5" s="1093">
        <v>1875</v>
      </c>
    </row>
    <row r="6" spans="1:9" x14ac:dyDescent="0.25">
      <c r="A6" s="218">
        <v>2021</v>
      </c>
      <c r="B6" s="1092">
        <v>2.9</v>
      </c>
      <c r="C6" s="1092">
        <v>65079</v>
      </c>
      <c r="D6" s="1093">
        <v>1813</v>
      </c>
      <c r="E6" s="1092">
        <v>42832</v>
      </c>
      <c r="F6" s="1093">
        <v>1875</v>
      </c>
    </row>
    <row r="7" spans="1:9" x14ac:dyDescent="0.25">
      <c r="A7" s="219">
        <v>2022</v>
      </c>
      <c r="B7" s="73">
        <v>2.2999999999999998</v>
      </c>
      <c r="C7" s="73">
        <v>65225</v>
      </c>
      <c r="D7" s="73">
        <v>1813</v>
      </c>
      <c r="E7" s="73">
        <v>42834</v>
      </c>
      <c r="F7" s="73">
        <v>1875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145254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63713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81541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295794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152784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143010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49063</v>
      </c>
      <c r="C5" s="458">
        <v>25869</v>
      </c>
      <c r="D5" s="458">
        <v>23194</v>
      </c>
      <c r="E5" s="457">
        <v>96558</v>
      </c>
      <c r="F5" s="458">
        <v>56604</v>
      </c>
      <c r="G5" s="458">
        <v>39954</v>
      </c>
      <c r="H5" s="457">
        <v>2.2000000000000002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76708</v>
      </c>
      <c r="C6" s="458">
        <v>34727</v>
      </c>
      <c r="D6" s="458">
        <v>41981</v>
      </c>
      <c r="E6" s="457">
        <v>173760</v>
      </c>
      <c r="F6" s="458">
        <v>102598</v>
      </c>
      <c r="G6" s="458">
        <v>71162</v>
      </c>
      <c r="H6" s="457">
        <v>3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145254</v>
      </c>
      <c r="C7" s="612">
        <v>63713</v>
      </c>
      <c r="D7" s="612">
        <v>81541</v>
      </c>
      <c r="E7" s="601">
        <v>295794</v>
      </c>
      <c r="F7" s="612">
        <v>152784</v>
      </c>
      <c r="G7" s="612">
        <v>143010</v>
      </c>
      <c r="H7" s="947">
        <v>2.4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49063</v>
      </c>
      <c r="C14" s="674">
        <f t="shared" ref="C14:D14" si="0">IF(ISBLANK(C5),"",C5)</f>
        <v>25869</v>
      </c>
      <c r="D14" s="669">
        <f t="shared" si="0"/>
        <v>23194</v>
      </c>
      <c r="F14" s="884">
        <f>A5</f>
        <v>2020</v>
      </c>
      <c r="G14" s="674">
        <f>IF(ISBLANK(E5),"",E5)</f>
        <v>96558</v>
      </c>
      <c r="H14" s="674">
        <f t="shared" ref="H14:I16" si="1">IF(ISBLANK(F5),"",F5)</f>
        <v>56604</v>
      </c>
      <c r="I14" s="669">
        <f t="shared" si="1"/>
        <v>39954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76708</v>
      </c>
      <c r="C15" s="879">
        <f t="shared" si="3"/>
        <v>34727</v>
      </c>
      <c r="D15" s="886">
        <f t="shared" si="3"/>
        <v>41981</v>
      </c>
      <c r="F15" s="890">
        <f t="shared" ref="F15:F16" si="4">A6</f>
        <v>2021</v>
      </c>
      <c r="G15" s="853">
        <f t="shared" ref="G15:G16" si="5">IF(ISBLANK(E6),"",E6)</f>
        <v>173760</v>
      </c>
      <c r="H15" s="853">
        <f t="shared" si="1"/>
        <v>102598</v>
      </c>
      <c r="I15" s="670">
        <f t="shared" si="1"/>
        <v>71162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145254</v>
      </c>
      <c r="C16" s="888">
        <f t="shared" si="3"/>
        <v>63713</v>
      </c>
      <c r="D16" s="889">
        <f t="shared" si="3"/>
        <v>81541</v>
      </c>
      <c r="F16" s="891">
        <f t="shared" si="4"/>
        <v>2022</v>
      </c>
      <c r="G16" s="676">
        <f t="shared" si="5"/>
        <v>295794</v>
      </c>
      <c r="H16" s="676">
        <f t="shared" si="1"/>
        <v>152784</v>
      </c>
      <c r="I16" s="671">
        <f t="shared" si="1"/>
        <v>143010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49063</v>
      </c>
      <c r="C22" s="674">
        <f t="shared" ref="C22:D22" si="8">IF(ISBLANK(C5),"",C5)</f>
        <v>25869</v>
      </c>
      <c r="D22" s="669">
        <f t="shared" si="8"/>
        <v>23194</v>
      </c>
      <c r="F22" s="884">
        <f>A5</f>
        <v>2020</v>
      </c>
      <c r="G22" s="674">
        <f>IF(ISBLANK(E5),"",E5)</f>
        <v>96558</v>
      </c>
      <c r="H22" s="674">
        <f t="shared" ref="H22:I24" si="9">IF(ISBLANK(F5),"",F5)</f>
        <v>56604</v>
      </c>
      <c r="I22" s="669">
        <f t="shared" si="9"/>
        <v>39954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76708</v>
      </c>
      <c r="C23" s="853">
        <f t="shared" si="11"/>
        <v>34727</v>
      </c>
      <c r="D23" s="670">
        <f t="shared" si="11"/>
        <v>41981</v>
      </c>
      <c r="F23" s="890">
        <f t="shared" ref="F23:F24" si="12">A6</f>
        <v>2021</v>
      </c>
      <c r="G23" s="853">
        <f t="shared" ref="G23:G24" si="13">IF(ISBLANK(E6),"",E6)</f>
        <v>173760</v>
      </c>
      <c r="H23" s="853">
        <f t="shared" si="9"/>
        <v>102598</v>
      </c>
      <c r="I23" s="670">
        <f t="shared" si="9"/>
        <v>71162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145254</v>
      </c>
      <c r="C24" s="676">
        <f t="shared" si="11"/>
        <v>63713</v>
      </c>
      <c r="D24" s="671">
        <f t="shared" si="11"/>
        <v>81541</v>
      </c>
      <c r="F24" s="891">
        <f t="shared" si="12"/>
        <v>2022</v>
      </c>
      <c r="G24" s="676">
        <f t="shared" si="13"/>
        <v>295794</v>
      </c>
      <c r="H24" s="676">
        <f t="shared" si="9"/>
        <v>152784</v>
      </c>
      <c r="I24" s="671">
        <f t="shared" si="9"/>
        <v>143010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1106</v>
      </c>
      <c r="C3" s="71">
        <v>511</v>
      </c>
      <c r="D3" s="71">
        <v>13.9</v>
      </c>
      <c r="F3" s="105" t="s">
        <v>537</v>
      </c>
      <c r="G3" s="97">
        <f>IF(ISBLANK(B3),"",B3)</f>
        <v>1106</v>
      </c>
      <c r="H3" s="97">
        <f>IF(ISBLANK(B4),"",B4)</f>
        <v>1578</v>
      </c>
      <c r="I3" s="97">
        <f>IF(ISBLANK(B5),"",B5)</f>
        <v>1480</v>
      </c>
      <c r="J3" s="365"/>
    </row>
    <row r="4" spans="1:12" x14ac:dyDescent="0.25">
      <c r="A4" s="286">
        <v>2021</v>
      </c>
      <c r="B4" s="214">
        <v>1578</v>
      </c>
      <c r="C4" s="214">
        <v>631</v>
      </c>
      <c r="D4" s="214">
        <v>14.5</v>
      </c>
      <c r="F4" s="130" t="s">
        <v>538</v>
      </c>
      <c r="G4" s="98">
        <f>IF(ISBLANK(C3),"",C3)</f>
        <v>511</v>
      </c>
      <c r="H4" s="98">
        <f>IF(ISBLANK(C4),"",C4)</f>
        <v>631</v>
      </c>
      <c r="I4" s="98">
        <f>IF(ISBLANK(C5),"",C5)</f>
        <v>611</v>
      </c>
      <c r="J4" s="365"/>
    </row>
    <row r="5" spans="1:12" x14ac:dyDescent="0.25">
      <c r="A5" s="218">
        <v>2022</v>
      </c>
      <c r="B5" s="168">
        <v>1480</v>
      </c>
      <c r="C5" s="168">
        <v>611</v>
      </c>
      <c r="D5" s="168">
        <v>14.3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1106</v>
      </c>
      <c r="H8" s="97">
        <f>IF(ISBLANK(B4),"",B4)</f>
        <v>1578</v>
      </c>
      <c r="I8" s="97">
        <f>IF(ISBLANK(B5),"",B5)</f>
        <v>1480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511</v>
      </c>
      <c r="H9" s="98">
        <f>IF(ISBLANK(C4),"",C4)</f>
        <v>631</v>
      </c>
      <c r="I9" s="98">
        <f>IF(ISBLANK(C5),"",C5)</f>
        <v>611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14.5</v>
      </c>
      <c r="I13" s="132">
        <f>IF(ISBLANK(D5),"",D5)</f>
        <v>14.3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7649</v>
      </c>
      <c r="C4" s="110">
        <v>7917</v>
      </c>
      <c r="E4" s="29" t="s">
        <v>540</v>
      </c>
      <c r="F4" s="163">
        <f>B4/($B$22+$C$22)*100</f>
        <v>2.2178921760511718</v>
      </c>
      <c r="G4" s="163">
        <f>C4/($B$22+$C$22)*100</f>
        <v>2.2956010403709151</v>
      </c>
      <c r="J4" s="29" t="s">
        <v>540</v>
      </c>
      <c r="K4" s="163">
        <f>G4</f>
        <v>2.2956010403709151</v>
      </c>
    </row>
    <row r="5" spans="1:11" x14ac:dyDescent="0.25">
      <c r="A5" s="202" t="s">
        <v>541</v>
      </c>
      <c r="B5" s="212">
        <v>7579</v>
      </c>
      <c r="C5" s="160">
        <v>8101</v>
      </c>
      <c r="E5" s="29" t="s">
        <v>541</v>
      </c>
      <c r="F5" s="163">
        <f t="shared" ref="F5:G21" si="0">B5/($B$22+$C$22)*100</f>
        <v>2.197595084624373</v>
      </c>
      <c r="G5" s="163">
        <f t="shared" si="0"/>
        <v>2.3489533949784995</v>
      </c>
      <c r="J5" s="29" t="s">
        <v>541</v>
      </c>
      <c r="K5" s="163">
        <f t="shared" ref="K5:K21" si="1">G5</f>
        <v>2.3489533949784995</v>
      </c>
    </row>
    <row r="6" spans="1:11" x14ac:dyDescent="0.25">
      <c r="A6" s="202" t="s">
        <v>542</v>
      </c>
      <c r="B6" s="212">
        <v>7679</v>
      </c>
      <c r="C6" s="160">
        <v>8174</v>
      </c>
      <c r="E6" s="29" t="s">
        <v>542</v>
      </c>
      <c r="F6" s="163">
        <f t="shared" si="0"/>
        <v>2.2265909295197996</v>
      </c>
      <c r="G6" s="163">
        <f t="shared" si="0"/>
        <v>2.3701203617521611</v>
      </c>
      <c r="J6" s="29" t="s">
        <v>542</v>
      </c>
      <c r="K6" s="163">
        <f t="shared" si="1"/>
        <v>2.3701203617521611</v>
      </c>
    </row>
    <row r="7" spans="1:11" x14ac:dyDescent="0.25">
      <c r="A7" s="202" t="s">
        <v>543</v>
      </c>
      <c r="B7" s="212">
        <v>8298</v>
      </c>
      <c r="C7" s="160">
        <v>8771</v>
      </c>
      <c r="E7" s="29" t="s">
        <v>543</v>
      </c>
      <c r="F7" s="163">
        <f t="shared" si="0"/>
        <v>2.4060752094224895</v>
      </c>
      <c r="G7" s="163">
        <f t="shared" si="0"/>
        <v>2.5432255557778571</v>
      </c>
      <c r="J7" s="29" t="s">
        <v>543</v>
      </c>
      <c r="K7" s="163">
        <f t="shared" si="1"/>
        <v>2.5432255557778571</v>
      </c>
    </row>
    <row r="8" spans="1:11" x14ac:dyDescent="0.25">
      <c r="A8" s="202" t="s">
        <v>544</v>
      </c>
      <c r="B8" s="212">
        <v>8808</v>
      </c>
      <c r="C8" s="160">
        <v>9043</v>
      </c>
      <c r="E8" s="29" t="s">
        <v>544</v>
      </c>
      <c r="F8" s="163">
        <f t="shared" si="0"/>
        <v>2.5539540183891649</v>
      </c>
      <c r="G8" s="163">
        <f t="shared" si="0"/>
        <v>2.6220942538934171</v>
      </c>
      <c r="J8" s="29" t="s">
        <v>544</v>
      </c>
      <c r="K8" s="163">
        <f t="shared" si="1"/>
        <v>2.6220942538934171</v>
      </c>
    </row>
    <row r="9" spans="1:11" x14ac:dyDescent="0.25">
      <c r="A9" s="202" t="s">
        <v>545</v>
      </c>
      <c r="B9" s="212">
        <v>10016</v>
      </c>
      <c r="C9" s="160">
        <v>10444</v>
      </c>
      <c r="E9" s="29" t="s">
        <v>545</v>
      </c>
      <c r="F9" s="163">
        <f t="shared" si="0"/>
        <v>2.9042238247259169</v>
      </c>
      <c r="G9" s="163">
        <f t="shared" si="0"/>
        <v>3.0283260408783419</v>
      </c>
      <c r="J9" s="29" t="s">
        <v>545</v>
      </c>
      <c r="K9" s="163">
        <f t="shared" si="1"/>
        <v>3.0283260408783419</v>
      </c>
    </row>
    <row r="10" spans="1:11" x14ac:dyDescent="0.25">
      <c r="A10" s="202" t="s">
        <v>546</v>
      </c>
      <c r="B10" s="212">
        <v>10531</v>
      </c>
      <c r="C10" s="160">
        <v>10937</v>
      </c>
      <c r="E10" s="29" t="s">
        <v>546</v>
      </c>
      <c r="F10" s="163">
        <f t="shared" si="0"/>
        <v>3.053552425937363</v>
      </c>
      <c r="G10" s="163">
        <f t="shared" si="0"/>
        <v>3.1712755562127946</v>
      </c>
      <c r="J10" s="29" t="s">
        <v>546</v>
      </c>
      <c r="K10" s="163">
        <f t="shared" si="1"/>
        <v>3.1712755562127946</v>
      </c>
    </row>
    <row r="11" spans="1:11" x14ac:dyDescent="0.25">
      <c r="A11" s="202" t="s">
        <v>547</v>
      </c>
      <c r="B11" s="212">
        <v>11720</v>
      </c>
      <c r="C11" s="160">
        <v>11971</v>
      </c>
      <c r="E11" s="29" t="s">
        <v>547</v>
      </c>
      <c r="F11" s="163">
        <f t="shared" si="0"/>
        <v>3.3983130217439843</v>
      </c>
      <c r="G11" s="163">
        <f t="shared" si="0"/>
        <v>3.4710925924315044</v>
      </c>
      <c r="J11" s="29" t="s">
        <v>547</v>
      </c>
      <c r="K11" s="163">
        <f t="shared" si="1"/>
        <v>3.4710925924315044</v>
      </c>
    </row>
    <row r="12" spans="1:11" x14ac:dyDescent="0.25">
      <c r="A12" s="202" t="s">
        <v>548</v>
      </c>
      <c r="B12" s="212">
        <v>12107</v>
      </c>
      <c r="C12" s="160">
        <v>12372</v>
      </c>
      <c r="E12" s="29" t="s">
        <v>548</v>
      </c>
      <c r="F12" s="163">
        <f t="shared" si="0"/>
        <v>3.5105269414892843</v>
      </c>
      <c r="G12" s="163">
        <f t="shared" si="0"/>
        <v>3.5873659304621648</v>
      </c>
      <c r="J12" s="29" t="s">
        <v>548</v>
      </c>
      <c r="K12" s="163">
        <f t="shared" si="1"/>
        <v>3.5873659304621648</v>
      </c>
    </row>
    <row r="13" spans="1:11" x14ac:dyDescent="0.25">
      <c r="A13" s="202" t="s">
        <v>549</v>
      </c>
      <c r="B13" s="212">
        <v>12331</v>
      </c>
      <c r="C13" s="160">
        <v>12263</v>
      </c>
      <c r="E13" s="29" t="s">
        <v>549</v>
      </c>
      <c r="F13" s="163">
        <f t="shared" si="0"/>
        <v>3.5754776340550403</v>
      </c>
      <c r="G13" s="163">
        <f t="shared" si="0"/>
        <v>3.5557604595261498</v>
      </c>
      <c r="J13" s="29" t="s">
        <v>549</v>
      </c>
      <c r="K13" s="163">
        <f t="shared" si="1"/>
        <v>3.5557604595261498</v>
      </c>
    </row>
    <row r="14" spans="1:11" x14ac:dyDescent="0.25">
      <c r="A14" s="202" t="s">
        <v>550</v>
      </c>
      <c r="B14" s="212">
        <v>11713</v>
      </c>
      <c r="C14" s="160">
        <v>11494</v>
      </c>
      <c r="E14" s="29" t="s">
        <v>550</v>
      </c>
      <c r="F14" s="163">
        <f t="shared" si="0"/>
        <v>3.3962833126013043</v>
      </c>
      <c r="G14" s="163">
        <f t="shared" si="0"/>
        <v>3.3327824122803205</v>
      </c>
      <c r="J14" s="29" t="s">
        <v>550</v>
      </c>
      <c r="K14" s="163">
        <f t="shared" si="1"/>
        <v>3.3327824122803205</v>
      </c>
    </row>
    <row r="15" spans="1:11" x14ac:dyDescent="0.25">
      <c r="A15" s="202" t="s">
        <v>551</v>
      </c>
      <c r="B15" s="212">
        <v>12102</v>
      </c>
      <c r="C15" s="160">
        <v>11190</v>
      </c>
      <c r="E15" s="29" t="s">
        <v>551</v>
      </c>
      <c r="F15" s="163">
        <f t="shared" si="0"/>
        <v>3.5090771492445132</v>
      </c>
      <c r="G15" s="163">
        <f t="shared" si="0"/>
        <v>3.2446350437982239</v>
      </c>
      <c r="J15" s="29" t="s">
        <v>551</v>
      </c>
      <c r="K15" s="163">
        <f t="shared" si="1"/>
        <v>3.2446350437982239</v>
      </c>
    </row>
    <row r="16" spans="1:11" x14ac:dyDescent="0.25">
      <c r="A16" s="202" t="s">
        <v>552</v>
      </c>
      <c r="B16" s="212">
        <v>11927</v>
      </c>
      <c r="C16" s="160">
        <v>11228</v>
      </c>
      <c r="E16" s="29" t="s">
        <v>552</v>
      </c>
      <c r="F16" s="163">
        <f t="shared" si="0"/>
        <v>3.4583344206775166</v>
      </c>
      <c r="G16" s="163">
        <f t="shared" si="0"/>
        <v>3.2556534648584856</v>
      </c>
      <c r="J16" s="29" t="s">
        <v>552</v>
      </c>
      <c r="K16" s="163">
        <f t="shared" si="1"/>
        <v>3.2556534648584856</v>
      </c>
    </row>
    <row r="17" spans="1:11" x14ac:dyDescent="0.25">
      <c r="A17" s="202" t="s">
        <v>553</v>
      </c>
      <c r="B17" s="212">
        <v>13430</v>
      </c>
      <c r="C17" s="160">
        <v>11728</v>
      </c>
      <c r="E17" s="29" t="s">
        <v>553</v>
      </c>
      <c r="F17" s="163">
        <f t="shared" si="0"/>
        <v>3.8941419694557768</v>
      </c>
      <c r="G17" s="163">
        <f t="shared" si="0"/>
        <v>3.4006326893356182</v>
      </c>
      <c r="J17" s="29" t="s">
        <v>553</v>
      </c>
      <c r="K17" s="163">
        <f t="shared" si="1"/>
        <v>3.4006326893356182</v>
      </c>
    </row>
    <row r="18" spans="1:11" x14ac:dyDescent="0.25">
      <c r="A18" s="202" t="s">
        <v>554</v>
      </c>
      <c r="B18" s="212">
        <v>12532</v>
      </c>
      <c r="C18" s="160">
        <v>10401</v>
      </c>
      <c r="E18" s="29" t="s">
        <v>554</v>
      </c>
      <c r="F18" s="163">
        <f t="shared" si="0"/>
        <v>3.633759282294847</v>
      </c>
      <c r="G18" s="163">
        <f t="shared" si="0"/>
        <v>3.0158578275733086</v>
      </c>
      <c r="J18" s="29" t="s">
        <v>554</v>
      </c>
      <c r="K18" s="163">
        <f t="shared" si="1"/>
        <v>3.0158578275733086</v>
      </c>
    </row>
    <row r="19" spans="1:11" x14ac:dyDescent="0.25">
      <c r="A19" s="202" t="s">
        <v>555</v>
      </c>
      <c r="B19" s="212">
        <v>7568</v>
      </c>
      <c r="C19" s="160">
        <v>5830</v>
      </c>
      <c r="E19" s="29" t="s">
        <v>555</v>
      </c>
      <c r="F19" s="163">
        <f t="shared" si="0"/>
        <v>2.1944055416858763</v>
      </c>
      <c r="G19" s="163">
        <f t="shared" si="0"/>
        <v>1.6904577574033641</v>
      </c>
      <c r="J19" s="29" t="s">
        <v>555</v>
      </c>
      <c r="K19" s="163">
        <f t="shared" si="1"/>
        <v>1.6904577574033641</v>
      </c>
    </row>
    <row r="20" spans="1:11" x14ac:dyDescent="0.25">
      <c r="A20" s="202" t="s">
        <v>556</v>
      </c>
      <c r="B20" s="212">
        <v>5927</v>
      </c>
      <c r="C20" s="160">
        <v>4366</v>
      </c>
      <c r="E20" s="29" t="s">
        <v>556</v>
      </c>
      <c r="F20" s="163">
        <f t="shared" si="0"/>
        <v>1.7185837269519277</v>
      </c>
      <c r="G20" s="163">
        <f t="shared" si="0"/>
        <v>1.2659585881343205</v>
      </c>
      <c r="J20" s="29" t="s">
        <v>556</v>
      </c>
      <c r="K20" s="163">
        <f t="shared" si="1"/>
        <v>1.2659585881343205</v>
      </c>
    </row>
    <row r="21" spans="1:11" x14ac:dyDescent="0.25">
      <c r="A21" s="203" t="s">
        <v>557</v>
      </c>
      <c r="B21" s="72">
        <v>4066</v>
      </c>
      <c r="C21" s="111">
        <v>2664</v>
      </c>
      <c r="E21" s="31" t="s">
        <v>557</v>
      </c>
      <c r="F21" s="163">
        <f t="shared" si="0"/>
        <v>1.1789710534480409</v>
      </c>
      <c r="G21" s="163">
        <f t="shared" si="0"/>
        <v>0.77244930801416156</v>
      </c>
      <c r="J21" s="31" t="s">
        <v>557</v>
      </c>
      <c r="K21" s="210">
        <f t="shared" si="1"/>
        <v>0.77244930801416156</v>
      </c>
    </row>
    <row r="22" spans="1:11" x14ac:dyDescent="0.25">
      <c r="A22" s="309" t="s">
        <v>16</v>
      </c>
      <c r="B22" s="121">
        <f>SUM(B4:B21)</f>
        <v>175983</v>
      </c>
      <c r="C22" s="124">
        <f>SUM(C4:C21)</f>
        <v>168894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15175</v>
      </c>
      <c r="C3" s="110">
        <v>10360</v>
      </c>
      <c r="E3" s="297" t="s">
        <v>709</v>
      </c>
      <c r="F3" s="71">
        <v>53.2</v>
      </c>
      <c r="G3" s="71">
        <v>56.69</v>
      </c>
      <c r="K3" s="122" t="s">
        <v>16</v>
      </c>
      <c r="L3" s="71">
        <v>2.92</v>
      </c>
      <c r="M3" s="71">
        <v>2.5299999999999998</v>
      </c>
    </row>
    <row r="4" spans="1:16" x14ac:dyDescent="0.25">
      <c r="A4" s="202" t="s">
        <v>704</v>
      </c>
      <c r="B4" s="212">
        <v>19710</v>
      </c>
      <c r="C4" s="160">
        <v>14234</v>
      </c>
      <c r="E4" s="298" t="s">
        <v>710</v>
      </c>
      <c r="F4" s="214">
        <v>41.12</v>
      </c>
      <c r="G4" s="214">
        <v>36.44</v>
      </c>
      <c r="K4" s="215" t="s">
        <v>212</v>
      </c>
      <c r="L4" s="214">
        <v>2.81</v>
      </c>
      <c r="M4" s="214">
        <v>2.41</v>
      </c>
      <c r="N4" s="211"/>
    </row>
    <row r="5" spans="1:16" x14ac:dyDescent="0.25">
      <c r="A5" s="202" t="s">
        <v>705</v>
      </c>
      <c r="B5" s="212">
        <v>16883</v>
      </c>
      <c r="C5" s="160">
        <v>8959</v>
      </c>
      <c r="E5" s="298" t="s">
        <v>711</v>
      </c>
      <c r="F5" s="214">
        <v>4.75</v>
      </c>
      <c r="G5" s="214">
        <v>5.76</v>
      </c>
      <c r="K5" s="123" t="s">
        <v>213</v>
      </c>
      <c r="L5" s="73">
        <v>3.07</v>
      </c>
      <c r="M5" s="73">
        <v>2.72</v>
      </c>
      <c r="N5" s="211"/>
    </row>
    <row r="6" spans="1:16" x14ac:dyDescent="0.25">
      <c r="A6" s="202" t="s">
        <v>706</v>
      </c>
      <c r="B6" s="212">
        <v>15967</v>
      </c>
      <c r="C6" s="160">
        <v>8755</v>
      </c>
      <c r="E6" s="298" t="s">
        <v>712</v>
      </c>
      <c r="F6" s="214">
        <v>0.68</v>
      </c>
      <c r="G6" s="214">
        <v>0.83</v>
      </c>
      <c r="K6" s="226"/>
      <c r="L6" s="164"/>
      <c r="M6" s="211"/>
    </row>
    <row r="7" spans="1:16" x14ac:dyDescent="0.25">
      <c r="A7" s="202" t="s">
        <v>707</v>
      </c>
      <c r="B7" s="212">
        <v>4907</v>
      </c>
      <c r="C7" s="160">
        <v>4939</v>
      </c>
      <c r="E7" s="299" t="s">
        <v>713</v>
      </c>
      <c r="F7" s="73">
        <v>0.25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2870</v>
      </c>
      <c r="C8" s="111">
        <v>5544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19.624557216192155</v>
      </c>
      <c r="C13" s="301">
        <f>B3/SUM(B3:B8)*100</f>
        <v>20.096143659285943</v>
      </c>
      <c r="E13" s="217" t="s">
        <v>836</v>
      </c>
      <c r="F13" s="289">
        <f>IF(ISBLANK(F3),"",F3)</f>
        <v>53.2</v>
      </c>
      <c r="G13" s="289">
        <f>IF(ISBLANK(G3),"",G3)</f>
        <v>56.69</v>
      </c>
    </row>
    <row r="14" spans="1:16" x14ac:dyDescent="0.25">
      <c r="A14" s="220" t="s">
        <v>825</v>
      </c>
      <c r="B14" s="305">
        <f>C4/SUM(C3:C8)*100</f>
        <v>26.962929287189102</v>
      </c>
      <c r="C14" s="302">
        <f>B4/SUM(B3:B8)*100</f>
        <v>26.101811632588195</v>
      </c>
      <c r="E14" s="286" t="s">
        <v>837</v>
      </c>
      <c r="F14" s="290">
        <f t="shared" ref="F14:G17" si="0">IF(ISBLANK(F4),"",F4)</f>
        <v>41.12</v>
      </c>
      <c r="G14" s="290">
        <f t="shared" si="0"/>
        <v>36.44</v>
      </c>
    </row>
    <row r="15" spans="1:16" x14ac:dyDescent="0.25">
      <c r="A15" s="220" t="s">
        <v>826</v>
      </c>
      <c r="B15" s="305">
        <f>C5/SUM(C3:C8)*100</f>
        <v>16.970695762535282</v>
      </c>
      <c r="C15" s="302">
        <f>B5/SUM(B3:B8)*100</f>
        <v>22.358035808878061</v>
      </c>
      <c r="E15" s="286" t="s">
        <v>838</v>
      </c>
      <c r="F15" s="290">
        <f t="shared" si="0"/>
        <v>4.75</v>
      </c>
      <c r="G15" s="290">
        <f t="shared" si="0"/>
        <v>5.76</v>
      </c>
    </row>
    <row r="16" spans="1:16" x14ac:dyDescent="0.25">
      <c r="A16" s="220" t="s">
        <v>827</v>
      </c>
      <c r="B16" s="305">
        <f>C6/SUM(C3:C8)*100</f>
        <v>16.584266257506012</v>
      </c>
      <c r="C16" s="302">
        <f>B6/SUM(B3:B8)*100</f>
        <v>21.144983578768937</v>
      </c>
      <c r="E16" s="286" t="s">
        <v>839</v>
      </c>
      <c r="F16" s="290">
        <f t="shared" si="0"/>
        <v>0.68</v>
      </c>
      <c r="G16" s="290">
        <f t="shared" si="0"/>
        <v>0.83</v>
      </c>
    </row>
    <row r="17" spans="1:18" x14ac:dyDescent="0.25">
      <c r="A17" s="220" t="s">
        <v>828</v>
      </c>
      <c r="B17" s="305">
        <f>C7/SUM(C3:C8)*100</f>
        <v>9.3557613987232671</v>
      </c>
      <c r="C17" s="302">
        <f>B7/SUM(B3:B8)*100</f>
        <v>6.4983049051806336</v>
      </c>
      <c r="E17" s="219" t="s">
        <v>840</v>
      </c>
      <c r="F17" s="291">
        <f t="shared" si="0"/>
        <v>0.25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10.50179007785418</v>
      </c>
      <c r="C18" s="303">
        <f>B8/SUM(B3:B8)*100</f>
        <v>3.800720415298231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19.624557216192155</v>
      </c>
      <c r="C22" s="301">
        <f>C13</f>
        <v>20.096143659285943</v>
      </c>
    </row>
    <row r="23" spans="1:18" x14ac:dyDescent="0.25">
      <c r="A23" s="220" t="s">
        <v>831</v>
      </c>
      <c r="B23" s="305">
        <f t="shared" ref="B23:C27" si="1">B14</f>
        <v>26.962929287189102</v>
      </c>
      <c r="C23" s="302">
        <f t="shared" si="1"/>
        <v>26.101811632588195</v>
      </c>
    </row>
    <row r="24" spans="1:18" x14ac:dyDescent="0.25">
      <c r="A24" s="307" t="s">
        <v>832</v>
      </c>
      <c r="B24" s="305">
        <f t="shared" si="1"/>
        <v>16.970695762535282</v>
      </c>
      <c r="C24" s="302">
        <f t="shared" si="1"/>
        <v>22.358035808878061</v>
      </c>
    </row>
    <row r="25" spans="1:18" x14ac:dyDescent="0.25">
      <c r="A25" s="220" t="s">
        <v>833</v>
      </c>
      <c r="B25" s="305">
        <f t="shared" si="1"/>
        <v>16.584266257506012</v>
      </c>
      <c r="C25" s="302">
        <f t="shared" si="1"/>
        <v>21.144983578768937</v>
      </c>
    </row>
    <row r="26" spans="1:18" x14ac:dyDescent="0.25">
      <c r="A26" s="220" t="s">
        <v>834</v>
      </c>
      <c r="B26" s="305">
        <f t="shared" si="1"/>
        <v>9.3557613987232671</v>
      </c>
      <c r="C26" s="302">
        <f t="shared" si="1"/>
        <v>6.4983049051806336</v>
      </c>
    </row>
    <row r="27" spans="1:18" x14ac:dyDescent="0.25">
      <c r="A27" s="308" t="s">
        <v>835</v>
      </c>
      <c r="B27" s="306">
        <f t="shared" si="1"/>
        <v>10.50179007785418</v>
      </c>
      <c r="C27" s="303">
        <f t="shared" si="1"/>
        <v>3.800720415298231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25656</v>
      </c>
      <c r="C34" s="110">
        <v>12935</v>
      </c>
      <c r="E34" s="297" t="s">
        <v>709</v>
      </c>
      <c r="F34" s="71">
        <v>56.69</v>
      </c>
      <c r="G34" s="211"/>
      <c r="K34" s="122" t="s">
        <v>16</v>
      </c>
      <c r="L34" s="71">
        <v>2.5299999999999998</v>
      </c>
      <c r="M34" s="211"/>
    </row>
    <row r="35" spans="1:16" x14ac:dyDescent="0.25">
      <c r="A35" s="202" t="s">
        <v>704</v>
      </c>
      <c r="B35" s="212">
        <v>23811</v>
      </c>
      <c r="C35" s="160">
        <v>14572</v>
      </c>
      <c r="E35" s="298" t="s">
        <v>710</v>
      </c>
      <c r="F35" s="214">
        <v>36.44</v>
      </c>
      <c r="G35" s="211"/>
      <c r="K35" s="215" t="s">
        <v>212</v>
      </c>
      <c r="L35" s="214">
        <v>2.41</v>
      </c>
      <c r="M35" s="211"/>
      <c r="N35" s="29" t="s">
        <v>876</v>
      </c>
    </row>
    <row r="36" spans="1:16" x14ac:dyDescent="0.25">
      <c r="A36" s="202" t="s">
        <v>705</v>
      </c>
      <c r="B36" s="212">
        <v>16703</v>
      </c>
      <c r="C36" s="160">
        <v>8899</v>
      </c>
      <c r="E36" s="298" t="s">
        <v>711</v>
      </c>
      <c r="F36" s="214">
        <v>5.76</v>
      </c>
      <c r="G36" s="211"/>
      <c r="K36" s="123" t="s">
        <v>213</v>
      </c>
      <c r="L36" s="73">
        <v>2.72</v>
      </c>
      <c r="M36" s="211"/>
      <c r="N36" s="288">
        <v>2022</v>
      </c>
    </row>
    <row r="37" spans="1:16" x14ac:dyDescent="0.25">
      <c r="A37" s="202" t="s">
        <v>706</v>
      </c>
      <c r="B37" s="212">
        <v>12884</v>
      </c>
      <c r="C37" s="160">
        <v>7431</v>
      </c>
      <c r="E37" s="298" t="s">
        <v>712</v>
      </c>
      <c r="F37" s="214">
        <v>0.83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3581</v>
      </c>
      <c r="C38" s="160">
        <v>3550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1545</v>
      </c>
      <c r="C39" s="111">
        <v>3200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25.569810425603418</v>
      </c>
      <c r="C44" s="301">
        <f>B34/SUM(B34:B39)*100</f>
        <v>30.477548111190305</v>
      </c>
      <c r="E44" s="217" t="s">
        <v>836</v>
      </c>
      <c r="F44" s="289">
        <f>IF(ISBLANK(F34),"",F34)</f>
        <v>56.69</v>
      </c>
    </row>
    <row r="45" spans="1:16" x14ac:dyDescent="0.25">
      <c r="A45" s="220" t="s">
        <v>825</v>
      </c>
      <c r="B45" s="305">
        <f>C35/SUM(C34:C39)*100</f>
        <v>28.805819676992112</v>
      </c>
      <c r="C45" s="302">
        <f>B35/SUM(B34:B39)*100</f>
        <v>28.285816108339272</v>
      </c>
      <c r="E45" s="286" t="s">
        <v>837</v>
      </c>
      <c r="F45" s="290">
        <f t="shared" ref="F45:F48" si="2">IF(ISBLANK(F35),"",F35)</f>
        <v>36.44</v>
      </c>
    </row>
    <row r="46" spans="1:16" x14ac:dyDescent="0.25">
      <c r="A46" s="220" t="s">
        <v>826</v>
      </c>
      <c r="B46" s="305">
        <f>C36/SUM(C34:C39)*100</f>
        <v>17.591476070927314</v>
      </c>
      <c r="C46" s="302">
        <f>B36/SUM(B34:B39)*100</f>
        <v>19.842005226894749</v>
      </c>
      <c r="E46" s="286" t="s">
        <v>838</v>
      </c>
      <c r="F46" s="290">
        <f t="shared" si="2"/>
        <v>5.76</v>
      </c>
    </row>
    <row r="47" spans="1:16" x14ac:dyDescent="0.25">
      <c r="A47" s="220" t="s">
        <v>827</v>
      </c>
      <c r="B47" s="305">
        <f>C37/SUM(C34:C39)*100</f>
        <v>14.689544744697255</v>
      </c>
      <c r="C47" s="302">
        <f>B37/SUM(B34:B39)*100</f>
        <v>15.305298170586838</v>
      </c>
      <c r="E47" s="286" t="s">
        <v>839</v>
      </c>
      <c r="F47" s="290">
        <f t="shared" si="2"/>
        <v>0.83</v>
      </c>
    </row>
    <row r="48" spans="1:16" x14ac:dyDescent="0.25">
      <c r="A48" s="220" t="s">
        <v>828</v>
      </c>
      <c r="B48" s="305">
        <f>C38/SUM(C34:C39)*100</f>
        <v>7.0176132207879496</v>
      </c>
      <c r="C48" s="302">
        <f>B38/SUM(B34:B39)*100</f>
        <v>4.2539795675932526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6.325735860991955</v>
      </c>
      <c r="C49" s="303">
        <f>B39/SUM(B34:B39)*100</f>
        <v>1.8353528153955807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25.569810425603418</v>
      </c>
      <c r="C53" s="301">
        <f>C44</f>
        <v>30.477548111190305</v>
      </c>
    </row>
    <row r="54" spans="1:3" x14ac:dyDescent="0.25">
      <c r="A54" s="220" t="s">
        <v>831</v>
      </c>
      <c r="B54" s="305">
        <f t="shared" ref="B54:C54" si="3">B45</f>
        <v>28.805819676992112</v>
      </c>
      <c r="C54" s="302">
        <f t="shared" si="3"/>
        <v>28.285816108339272</v>
      </c>
    </row>
    <row r="55" spans="1:3" x14ac:dyDescent="0.25">
      <c r="A55" s="307" t="s">
        <v>832</v>
      </c>
      <c r="B55" s="305">
        <f t="shared" ref="B55:C55" si="4">B46</f>
        <v>17.591476070927314</v>
      </c>
      <c r="C55" s="302">
        <f t="shared" si="4"/>
        <v>19.842005226894749</v>
      </c>
    </row>
    <row r="56" spans="1:3" x14ac:dyDescent="0.25">
      <c r="A56" s="220" t="s">
        <v>833</v>
      </c>
      <c r="B56" s="305">
        <f t="shared" ref="B56:C56" si="5">B47</f>
        <v>14.689544744697255</v>
      </c>
      <c r="C56" s="302">
        <f t="shared" si="5"/>
        <v>15.305298170586838</v>
      </c>
    </row>
    <row r="57" spans="1:3" x14ac:dyDescent="0.25">
      <c r="A57" s="220" t="s">
        <v>834</v>
      </c>
      <c r="B57" s="305">
        <f t="shared" ref="B57:C57" si="6">B48</f>
        <v>7.0176132207879496</v>
      </c>
      <c r="C57" s="302">
        <f t="shared" si="6"/>
        <v>4.2539795675932526</v>
      </c>
    </row>
    <row r="58" spans="1:3" x14ac:dyDescent="0.25">
      <c r="A58" s="308" t="s">
        <v>835</v>
      </c>
      <c r="B58" s="306">
        <f t="shared" ref="B58:C58" si="7">B49</f>
        <v>6.325735860991955</v>
      </c>
      <c r="C58" s="303">
        <f t="shared" si="7"/>
        <v>1.8353528153955807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2024-04-26T07:38:30Z</dcterms:modified>
</cp:coreProperties>
</file>